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activeTab="2"/>
  </bookViews>
  <sheets>
    <sheet name="Equips 1aC" sheetId="1" r:id="rId1"/>
    <sheet name="Equips 2aC" sheetId="2" r:id="rId2"/>
    <sheet name="Equips 3a C" sheetId="3" r:id="rId3"/>
    <sheet name="Individual" sheetId="4" r:id="rId4"/>
  </sheets>
  <definedNames>
    <definedName name="_Key1" hidden="1">'Individual'!#REF!</definedName>
    <definedName name="_Key2" hidden="1">'Individual'!#REF!</definedName>
    <definedName name="_Order1" hidden="1">0</definedName>
    <definedName name="_Order2" hidden="1">0</definedName>
    <definedName name="_Sort" hidden="1">'Individual'!$C$5:$AN$52</definedName>
    <definedName name="_xlnm.Print_Area" localSheetId="0">'Equips 1aC'!$A$1:$I$49</definedName>
    <definedName name="_xlnm.Print_Area" localSheetId="3">'Individual'!$A$2:$AN$43</definedName>
    <definedName name="Imprimir_área_IM" localSheetId="3">'Individual'!$A$2:$AN$51</definedName>
  </definedNames>
  <calcPr fullCalcOnLoad="1"/>
</workbook>
</file>

<file path=xl/sharedStrings.xml><?xml version="1.0" encoding="utf-8"?>
<sst xmlns="http://schemas.openxmlformats.org/spreadsheetml/2006/main" count="140" uniqueCount="68">
  <si>
    <t>NOM</t>
  </si>
  <si>
    <t>CLUB</t>
  </si>
  <si>
    <t>PUNTS</t>
  </si>
  <si>
    <t>DATA</t>
  </si>
  <si>
    <t>CLASSIFICACIÓ INDIVIDUAL</t>
  </si>
  <si>
    <t>FEDERACIÓ CATALANA DE BITLLES I BOWLING</t>
  </si>
  <si>
    <t>1a CONCENTRACIÓ</t>
  </si>
  <si>
    <t>1a partida</t>
  </si>
  <si>
    <t>2a partida</t>
  </si>
  <si>
    <t>3a partida</t>
  </si>
  <si>
    <t>4a partida</t>
  </si>
  <si>
    <t>5a partida</t>
  </si>
  <si>
    <t>CLASSIFICACIÓ DESPRÉS DE LA 1a CONCENTRACIÓ</t>
  </si>
  <si>
    <t>EQUIP</t>
  </si>
  <si>
    <t>LLIC.</t>
  </si>
  <si>
    <t>MITJANA</t>
  </si>
  <si>
    <t>PART.</t>
  </si>
  <si>
    <t>1a C.</t>
  </si>
  <si>
    <t>2aC.</t>
  </si>
  <si>
    <t>3a.C</t>
  </si>
  <si>
    <t>PALS</t>
  </si>
  <si>
    <t>1a CON.</t>
  </si>
  <si>
    <t>2a CON.</t>
  </si>
  <si>
    <t>3a CON</t>
  </si>
  <si>
    <t>2a CONCENTRACIÓ</t>
  </si>
  <si>
    <t>CLASSIFICACIÓ DESPRÉS DE LA 2a CONCENTRACIÓ</t>
  </si>
  <si>
    <t>3a CONCENTRACIÓ</t>
  </si>
  <si>
    <t>CLASSIFICACIÓ DESPRÉS DE LA 3a CONCENTRACIÓ</t>
  </si>
  <si>
    <t>3a CON.</t>
  </si>
  <si>
    <t>LLIGA CATALANA DE BOWLING 2010-2011</t>
  </si>
  <si>
    <t>SEVEN-3</t>
  </si>
  <si>
    <t>2a DIVISIÓ FEMENINA A</t>
  </si>
  <si>
    <t>FLECHA-1</t>
  </si>
  <si>
    <t>XTREME</t>
  </si>
  <si>
    <t>CATS</t>
  </si>
  <si>
    <t>TAMARIU</t>
  </si>
  <si>
    <t>-</t>
  </si>
  <si>
    <t>ANA M. DELGADO SERRANO</t>
  </si>
  <si>
    <t>MÒNICA BLETRAN RIVERA</t>
  </si>
  <si>
    <t>PILAR FRANCO MARCH</t>
  </si>
  <si>
    <t>M. CARMEN GONZÁLEZ BENEDITO</t>
  </si>
  <si>
    <t>M. LUISA SANZ ASENSIO</t>
  </si>
  <si>
    <t>PATRÍCIA GRANDES TERREL</t>
  </si>
  <si>
    <t>YOLANDA MATEOS DÍEZ</t>
  </si>
  <si>
    <t>MARTA GALLART ISLA</t>
  </si>
  <si>
    <t>ANA M. PRIETO NAVARRO</t>
  </si>
  <si>
    <t>ELISABET CEJUDO JUSTO</t>
  </si>
  <si>
    <t>CARMEN CERVANTES MORA</t>
  </si>
  <si>
    <t>EULÀLIA PUJOL GÓMEZ</t>
  </si>
  <si>
    <t>M. TERESA RODRÍGUEZ LADRÓN DE G.</t>
  </si>
  <si>
    <t>CONCHITA SERRANO LARA</t>
  </si>
  <si>
    <t>ALÍCIA TORRALBA MARÍN</t>
  </si>
  <si>
    <t>MARIBEL MONTFORT PALAZÓN</t>
  </si>
  <si>
    <t>IVANA MUNTAN CAPRI</t>
  </si>
  <si>
    <t>LÍDIA PÉREZ PUYO</t>
  </si>
  <si>
    <t>MARTA RAMIS FONTARNAU</t>
  </si>
  <si>
    <t>REBECA LASHERAS SALCEDO</t>
  </si>
  <si>
    <t>LIA MOJARRO POSTIGO</t>
  </si>
  <si>
    <t>ALBA GUSI TÀRREGA</t>
  </si>
  <si>
    <t>JESSICA TORO GARCÍA</t>
  </si>
  <si>
    <t>STEPHANIE FUENTES VISER</t>
  </si>
  <si>
    <t>ROSA POSTIGO GAMBERO</t>
  </si>
  <si>
    <t>9-gen-11</t>
  </si>
  <si>
    <t>MERCEDES N. GIMENO GARCÍA</t>
  </si>
  <si>
    <t>MONTSERRAT BAYO SOLER</t>
  </si>
  <si>
    <t>MARTA BAYO SOLER</t>
  </si>
  <si>
    <t>AINA COMAS PUJOL</t>
  </si>
  <si>
    <t>ROCIO MOJARRO POSTIGO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</si>
</sst>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3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15" fontId="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5" xfId="0" applyFont="1" applyFill="1" applyBorder="1" applyAlignment="1">
      <alignment/>
    </xf>
    <xf numFmtId="0" fontId="2" fillId="34" borderId="15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15" xfId="0" applyFont="1" applyFill="1" applyBorder="1" applyAlignment="1">
      <alignment/>
    </xf>
    <xf numFmtId="15" fontId="2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66675</xdr:rowOff>
    </xdr:from>
    <xdr:to>
      <xdr:col>1</xdr:col>
      <xdr:colOff>685800</xdr:colOff>
      <xdr:row>5</xdr:row>
      <xdr:rowOff>180975</xdr:rowOff>
    </xdr:to>
    <xdr:pic>
      <xdr:nvPicPr>
        <xdr:cNvPr id="1" name="Picture 1" descr="Federación Catala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66675"/>
          <a:ext cx="10763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9">
      <selection activeCell="B45" sqref="B45:E49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40488</v>
      </c>
      <c r="E7" s="8"/>
      <c r="G7" s="8"/>
      <c r="H7" s="8" t="s">
        <v>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">
        <v>32</v>
      </c>
      <c r="D9" s="20"/>
      <c r="E9" s="11">
        <v>8</v>
      </c>
      <c r="G9" s="9" t="s">
        <v>33</v>
      </c>
      <c r="I9" s="11">
        <v>2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">
        <v>34</v>
      </c>
      <c r="E11" s="11">
        <v>8</v>
      </c>
      <c r="F11" s="11"/>
      <c r="G11" s="9" t="s">
        <v>35</v>
      </c>
      <c r="I11" s="11">
        <v>2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">
        <v>30</v>
      </c>
      <c r="E13" s="11">
        <v>10</v>
      </c>
      <c r="F13" s="11"/>
      <c r="G13" s="9" t="s">
        <v>36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SEVEN-3</v>
      </c>
      <c r="E15" s="11">
        <v>8</v>
      </c>
      <c r="F15" s="11"/>
      <c r="G15" s="9" t="str">
        <f>G11</f>
        <v>TAMARIU</v>
      </c>
      <c r="I15" s="11">
        <v>2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FLECHA-1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XTREME</v>
      </c>
      <c r="E19" s="11">
        <v>4</v>
      </c>
      <c r="F19" s="11"/>
      <c r="G19" s="9" t="str">
        <f>C11</f>
        <v>CATS</v>
      </c>
      <c r="I19" s="11">
        <v>6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CATS</v>
      </c>
      <c r="E21" s="11">
        <v>6</v>
      </c>
      <c r="F21" s="11"/>
      <c r="G21" s="9" t="str">
        <f>C9</f>
        <v>FLECHA-1</v>
      </c>
      <c r="I21" s="11">
        <v>4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XTREME</v>
      </c>
      <c r="E23" s="11">
        <v>2</v>
      </c>
      <c r="F23" s="11"/>
      <c r="G23" s="9" t="str">
        <f>C13</f>
        <v>SEVEN-3</v>
      </c>
      <c r="I23" s="11">
        <v>8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TAMARIU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XTREME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TAMARIU</v>
      </c>
      <c r="E29" s="11">
        <v>6</v>
      </c>
      <c r="F29" s="11"/>
      <c r="G29" s="9" t="str">
        <f>C9</f>
        <v>FLECHA-1</v>
      </c>
      <c r="I29" s="11">
        <v>4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6</v>
      </c>
      <c r="G31" s="9" t="str">
        <f>C13</f>
        <v>SEVEN-3</v>
      </c>
      <c r="I31" s="11">
        <v>4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FLECHA-1</v>
      </c>
      <c r="E33" s="11">
        <v>7</v>
      </c>
      <c r="G33" s="9" t="str">
        <f>C13</f>
        <v>SEVEN-3</v>
      </c>
      <c r="I33" s="11">
        <v>3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CATS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TAMARIU</v>
      </c>
      <c r="E37" s="11">
        <v>3</v>
      </c>
      <c r="G37" s="9" t="str">
        <f>G9</f>
        <v>XTREME</v>
      </c>
      <c r="I37" s="11">
        <v>7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12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34</v>
      </c>
      <c r="C45" s="41"/>
      <c r="D45" s="53"/>
      <c r="E45" s="43">
        <f>8+6+6+6+10</f>
        <v>36</v>
      </c>
      <c r="F45" s="44"/>
      <c r="G45" s="44"/>
      <c r="H45" s="42">
        <f>SUM(E45:G45)</f>
        <v>36</v>
      </c>
      <c r="J45" s="5"/>
      <c r="K45" s="5"/>
    </row>
    <row r="46" spans="2:11" ht="20.25">
      <c r="B46" s="30" t="s">
        <v>32</v>
      </c>
      <c r="C46" s="13"/>
      <c r="D46" s="14"/>
      <c r="E46" s="43">
        <f>8+10+4+4+7</f>
        <v>33</v>
      </c>
      <c r="F46" s="44"/>
      <c r="G46" s="44"/>
      <c r="H46" s="42">
        <f>SUM(E46:G46)</f>
        <v>33</v>
      </c>
      <c r="J46" s="14"/>
      <c r="K46" s="14"/>
    </row>
    <row r="47" spans="2:11" ht="20.25">
      <c r="B47" s="38" t="s">
        <v>30</v>
      </c>
      <c r="C47" s="39"/>
      <c r="D47" s="15"/>
      <c r="E47" s="43">
        <f>10+8+8+4+3</f>
        <v>33</v>
      </c>
      <c r="F47" s="44"/>
      <c r="G47" s="44"/>
      <c r="H47" s="42">
        <f>SUM(E47:G47)</f>
        <v>33</v>
      </c>
      <c r="J47" s="14"/>
      <c r="K47" s="14"/>
    </row>
    <row r="48" spans="2:11" ht="20.25">
      <c r="B48" s="38" t="s">
        <v>33</v>
      </c>
      <c r="C48" s="39"/>
      <c r="D48" s="15"/>
      <c r="E48" s="43">
        <f>2+4+2+10+7</f>
        <v>25</v>
      </c>
      <c r="F48" s="45"/>
      <c r="G48" s="45"/>
      <c r="H48" s="42">
        <f>SUM(E48:G48)</f>
        <v>25</v>
      </c>
      <c r="J48" s="14"/>
      <c r="K48" s="14"/>
    </row>
    <row r="49" spans="2:11" ht="20.25">
      <c r="B49" s="38" t="s">
        <v>35</v>
      </c>
      <c r="C49" s="39"/>
      <c r="D49" s="41"/>
      <c r="E49" s="43">
        <f>2+2+10+6+3</f>
        <v>23</v>
      </c>
      <c r="F49" s="44"/>
      <c r="G49" s="44"/>
      <c r="H49" s="42">
        <f>SUM(E49:G49)</f>
        <v>23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3937007874015748" top="0.5905511811023623" bottom="0.5905511811023623" header="0" footer="0"/>
  <pageSetup fitToHeight="1" fitToWidth="1" horizontalDpi="300" verticalDpi="3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52" t="s">
        <v>62</v>
      </c>
      <c r="E7" s="8"/>
      <c r="G7" s="8"/>
      <c r="H7" s="8" t="s">
        <v>24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FLECHA-1</v>
      </c>
      <c r="D9" s="20"/>
      <c r="E9" s="11">
        <v>10</v>
      </c>
      <c r="G9" s="9" t="str">
        <f>'Equips 1aC'!G9</f>
        <v>XTREME</v>
      </c>
      <c r="I9" s="11">
        <v>0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CATS</v>
      </c>
      <c r="E11" s="11">
        <v>9</v>
      </c>
      <c r="F11" s="11"/>
      <c r="G11" s="9" t="str">
        <f>'Equips 1aC'!G11</f>
        <v>TAMARIU</v>
      </c>
      <c r="I11" s="11">
        <v>1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SEVEN-3</v>
      </c>
      <c r="E13" s="11">
        <v>10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SEVEN-3</v>
      </c>
      <c r="E15" s="11">
        <v>2</v>
      </c>
      <c r="F15" s="11"/>
      <c r="G15" s="9" t="str">
        <f>G11</f>
        <v>TAMARIU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FLECHA-1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XTREME</v>
      </c>
      <c r="E19" s="11">
        <v>2</v>
      </c>
      <c r="F19" s="11"/>
      <c r="G19" s="9" t="str">
        <f>C11</f>
        <v>CATS</v>
      </c>
      <c r="I19" s="11">
        <v>8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CATS</v>
      </c>
      <c r="E21" s="11">
        <v>7</v>
      </c>
      <c r="F21" s="11"/>
      <c r="G21" s="9" t="str">
        <f>C9</f>
        <v>FLECHA-1</v>
      </c>
      <c r="I21" s="11">
        <v>3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XTREME</v>
      </c>
      <c r="E23" s="11">
        <v>4</v>
      </c>
      <c r="F23" s="11"/>
      <c r="G23" s="9" t="str">
        <f>C13</f>
        <v>SEVEN-3</v>
      </c>
      <c r="I23" s="11">
        <v>6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TAMARIU</v>
      </c>
      <c r="I25" s="11">
        <v>10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2.75">
      <c r="A27" s="19" t="s">
        <v>10</v>
      </c>
      <c r="C27" s="9" t="str">
        <f>G9</f>
        <v>XTREME</v>
      </c>
      <c r="E27" s="11">
        <v>10</v>
      </c>
      <c r="F27" s="11"/>
      <c r="G27" s="9" t="str">
        <f>G13</f>
        <v>-</v>
      </c>
      <c r="I27" s="11"/>
      <c r="J27" s="11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TAMARIU</v>
      </c>
      <c r="E29" s="11">
        <v>2</v>
      </c>
      <c r="F29" s="11"/>
      <c r="G29" s="9" t="str">
        <f>C9</f>
        <v>FLECHA-1</v>
      </c>
      <c r="I29" s="11">
        <v>8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9</v>
      </c>
      <c r="G31" s="9" t="str">
        <f>C13</f>
        <v>SEVEN-3</v>
      </c>
      <c r="I31" s="11">
        <v>1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FLECHA-1</v>
      </c>
      <c r="E33" s="11">
        <v>5</v>
      </c>
      <c r="G33" s="9" t="str">
        <f>C13</f>
        <v>SEVEN-3</v>
      </c>
      <c r="I33" s="11">
        <v>5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CATS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TAMARIU</v>
      </c>
      <c r="E37" s="11">
        <v>4</v>
      </c>
      <c r="G37" s="9" t="str">
        <f>G9</f>
        <v>XTREME</v>
      </c>
      <c r="I37" s="11">
        <v>6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25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23</v>
      </c>
      <c r="H44" s="37" t="s">
        <v>2</v>
      </c>
    </row>
    <row r="45" spans="2:11" ht="20.25">
      <c r="B45" s="38" t="s">
        <v>34</v>
      </c>
      <c r="C45" s="41"/>
      <c r="D45" s="53"/>
      <c r="E45" s="43">
        <f>8+6+6+6+10</f>
        <v>36</v>
      </c>
      <c r="F45" s="43">
        <f>9+8+7+9+10</f>
        <v>43</v>
      </c>
      <c r="G45" s="45"/>
      <c r="H45" s="42">
        <f>SUM(E45:G45)</f>
        <v>79</v>
      </c>
      <c r="J45" s="5"/>
      <c r="K45" s="5"/>
    </row>
    <row r="46" spans="2:11" ht="20.25">
      <c r="B46" s="30" t="s">
        <v>32</v>
      </c>
      <c r="C46" s="13"/>
      <c r="D46" s="14"/>
      <c r="E46" s="43">
        <f>8+10+4+4+7</f>
        <v>33</v>
      </c>
      <c r="F46" s="43">
        <f>10+10+3+8+5</f>
        <v>36</v>
      </c>
      <c r="G46" s="44"/>
      <c r="H46" s="42">
        <f>SUM(E46:G46)</f>
        <v>69</v>
      </c>
      <c r="J46" s="14"/>
      <c r="K46" s="14"/>
    </row>
    <row r="47" spans="2:11" ht="20.25">
      <c r="B47" s="38" t="s">
        <v>30</v>
      </c>
      <c r="C47" s="39"/>
      <c r="D47" s="15"/>
      <c r="E47" s="43">
        <f>10+8+8+4+3</f>
        <v>33</v>
      </c>
      <c r="F47" s="43">
        <f>10+2+6+1+5</f>
        <v>24</v>
      </c>
      <c r="G47" s="44"/>
      <c r="H47" s="42">
        <f>SUM(E47:G47)</f>
        <v>57</v>
      </c>
      <c r="J47" s="14"/>
      <c r="K47" s="14"/>
    </row>
    <row r="48" spans="2:11" ht="20.25">
      <c r="B48" s="38" t="s">
        <v>35</v>
      </c>
      <c r="C48" s="39"/>
      <c r="D48" s="15"/>
      <c r="E48" s="43">
        <f>2+2+10+6+3</f>
        <v>23</v>
      </c>
      <c r="F48" s="43">
        <f>1+8+10+2+4</f>
        <v>25</v>
      </c>
      <c r="G48" s="44"/>
      <c r="H48" s="42">
        <f>SUM(E48:G48)</f>
        <v>48</v>
      </c>
      <c r="J48" s="14"/>
      <c r="K48" s="14"/>
    </row>
    <row r="49" spans="2:11" ht="20.25">
      <c r="B49" s="38" t="s">
        <v>33</v>
      </c>
      <c r="C49" s="39"/>
      <c r="D49" s="41"/>
      <c r="E49" s="43">
        <f>2+4+2+10+7</f>
        <v>25</v>
      </c>
      <c r="F49" s="43">
        <f>0+2+4+10+6</f>
        <v>22</v>
      </c>
      <c r="G49" s="45"/>
      <c r="H49" s="42">
        <f>SUM(E49:G49)</f>
        <v>47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3937007874015748" top="0.5905511811023623" bottom="0.7874015748031497" header="0" footer="0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tabSelected="1" zoomScale="75" zoomScaleNormal="75" zoomScalePageLayoutView="0" workbookViewId="0" topLeftCell="A1">
      <selection activeCell="E7" sqref="E7"/>
    </sheetView>
  </sheetViews>
  <sheetFormatPr defaultColWidth="11.375" defaultRowHeight="12.75"/>
  <cols>
    <col min="1" max="1" width="11.375" style="17" customWidth="1"/>
    <col min="2" max="3" width="11.375" style="12" customWidth="1"/>
    <col min="4" max="4" width="11.625" style="12" bestFit="1" customWidth="1"/>
    <col min="5" max="10" width="11.375" style="12" customWidth="1"/>
    <col min="11" max="11" width="9.625" style="12" customWidth="1"/>
    <col min="12" max="16384" width="11.375" style="12" customWidth="1"/>
  </cols>
  <sheetData>
    <row r="1" spans="1:11" s="23" customFormat="1" ht="20.25">
      <c r="A1" s="22"/>
      <c r="D1" s="24" t="s">
        <v>5</v>
      </c>
      <c r="E1" s="24"/>
      <c r="F1" s="24"/>
      <c r="G1" s="24"/>
      <c r="H1" s="24"/>
      <c r="I1" s="24"/>
      <c r="J1" s="24"/>
      <c r="K1" s="24"/>
    </row>
    <row r="2" spans="1:11" s="23" customFormat="1" ht="20.25">
      <c r="A2" s="22"/>
      <c r="D2" s="24"/>
      <c r="E2" s="24"/>
      <c r="F2" s="24"/>
      <c r="G2" s="24"/>
      <c r="H2" s="24"/>
      <c r="I2" s="24"/>
      <c r="J2" s="24"/>
      <c r="K2" s="24"/>
    </row>
    <row r="3" spans="1:11" s="23" customFormat="1" ht="20.25">
      <c r="A3" s="22"/>
      <c r="D3" s="24" t="s">
        <v>29</v>
      </c>
      <c r="E3" s="24"/>
      <c r="F3" s="24"/>
      <c r="G3" s="24"/>
      <c r="H3" s="24"/>
      <c r="I3" s="24"/>
      <c r="J3" s="24"/>
      <c r="K3" s="24"/>
    </row>
    <row r="4" spans="4:11" ht="15.75">
      <c r="D4" s="8"/>
      <c r="E4" s="8"/>
      <c r="F4" s="8"/>
      <c r="G4" s="8"/>
      <c r="H4" s="8"/>
      <c r="I4" s="8"/>
      <c r="J4" s="8"/>
      <c r="K4" s="8"/>
    </row>
    <row r="5" spans="4:11" ht="20.25">
      <c r="D5" s="24" t="s">
        <v>31</v>
      </c>
      <c r="E5" s="8"/>
      <c r="F5" s="8"/>
      <c r="G5" s="8"/>
      <c r="H5" s="8"/>
      <c r="I5" s="8"/>
      <c r="J5" s="8"/>
      <c r="K5" s="8"/>
    </row>
    <row r="6" spans="3:11" ht="20.25">
      <c r="C6" s="24"/>
      <c r="D6" s="8"/>
      <c r="E6" s="8"/>
      <c r="F6" s="8"/>
      <c r="G6" s="8"/>
      <c r="H6" s="8"/>
      <c r="I6" s="8"/>
      <c r="J6" s="8"/>
      <c r="K6" s="8"/>
    </row>
    <row r="7" spans="3:11" ht="15.75">
      <c r="C7" s="8" t="s">
        <v>3</v>
      </c>
      <c r="D7" s="16">
        <v>40650</v>
      </c>
      <c r="E7" s="8"/>
      <c r="G7" s="8"/>
      <c r="H7" s="8" t="s">
        <v>26</v>
      </c>
      <c r="I7" s="10"/>
      <c r="J7" s="8"/>
      <c r="K7" s="8"/>
    </row>
    <row r="8" spans="1:11" ht="16.5" thickBot="1">
      <c r="A8" s="31"/>
      <c r="B8" s="32"/>
      <c r="C8" s="33"/>
      <c r="D8" s="33"/>
      <c r="E8" s="33"/>
      <c r="F8" s="33"/>
      <c r="G8" s="33"/>
      <c r="H8" s="33"/>
      <c r="I8" s="33"/>
      <c r="J8" s="8"/>
      <c r="K8" s="8"/>
    </row>
    <row r="9" spans="1:11" s="9" customFormat="1" ht="12.75">
      <c r="A9" s="19" t="s">
        <v>7</v>
      </c>
      <c r="C9" s="9" t="str">
        <f>'Equips 1aC'!C9</f>
        <v>FLECHA-1</v>
      </c>
      <c r="D9" s="20"/>
      <c r="E9" s="11">
        <v>7</v>
      </c>
      <c r="G9" s="9" t="str">
        <f>'Equips 1aC'!G9</f>
        <v>XTREME</v>
      </c>
      <c r="I9" s="11">
        <v>3</v>
      </c>
      <c r="J9" s="20"/>
      <c r="K9" s="20"/>
    </row>
    <row r="10" spans="1:11" s="9" customFormat="1" ht="12.75">
      <c r="A10" s="19"/>
      <c r="C10" s="20"/>
      <c r="D10" s="20"/>
      <c r="E10" s="21"/>
      <c r="F10" s="20"/>
      <c r="G10" s="20"/>
      <c r="H10" s="20"/>
      <c r="I10" s="21"/>
      <c r="J10" s="20"/>
      <c r="K10" s="20"/>
    </row>
    <row r="11" spans="1:11" s="9" customFormat="1" ht="12.75">
      <c r="A11" s="19"/>
      <c r="C11" s="9" t="str">
        <f>'Equips 1aC'!C11</f>
        <v>CATS</v>
      </c>
      <c r="E11" s="11">
        <v>6</v>
      </c>
      <c r="F11" s="11"/>
      <c r="G11" s="9" t="str">
        <f>'Equips 1aC'!G11</f>
        <v>TAMARIU</v>
      </c>
      <c r="I11" s="11">
        <v>4</v>
      </c>
      <c r="J11" s="21"/>
      <c r="K11" s="21"/>
    </row>
    <row r="12" spans="1:11" s="9" customFormat="1" ht="12.75">
      <c r="A12" s="19"/>
      <c r="E12" s="11"/>
      <c r="F12" s="11"/>
      <c r="I12" s="11"/>
      <c r="K12" s="11"/>
    </row>
    <row r="13" spans="1:11" s="9" customFormat="1" ht="12.75">
      <c r="A13" s="19"/>
      <c r="C13" s="9" t="str">
        <f>'Equips 1aC'!C13</f>
        <v>SEVEN-3</v>
      </c>
      <c r="E13" s="11">
        <v>8</v>
      </c>
      <c r="F13" s="11"/>
      <c r="G13" s="9" t="str">
        <f>'Equips 1aC'!G13</f>
        <v>-</v>
      </c>
      <c r="I13" s="11"/>
      <c r="J13" s="11"/>
      <c r="K13" s="11"/>
    </row>
    <row r="14" spans="1:11" s="9" customFormat="1" ht="13.5" thickBot="1">
      <c r="A14" s="34"/>
      <c r="B14" s="35"/>
      <c r="C14" s="35"/>
      <c r="D14" s="35"/>
      <c r="E14" s="36"/>
      <c r="F14" s="36"/>
      <c r="G14" s="35"/>
      <c r="H14" s="35"/>
      <c r="I14" s="36"/>
      <c r="J14" s="11"/>
      <c r="K14" s="11"/>
    </row>
    <row r="15" spans="1:11" s="9" customFormat="1" ht="12.75">
      <c r="A15" s="19" t="s">
        <v>8</v>
      </c>
      <c r="C15" s="9" t="str">
        <f>C13</f>
        <v>SEVEN-3</v>
      </c>
      <c r="E15" s="11">
        <v>1</v>
      </c>
      <c r="F15" s="11"/>
      <c r="G15" s="9" t="str">
        <f>G11</f>
        <v>TAMARIU</v>
      </c>
      <c r="I15" s="11">
        <v>8</v>
      </c>
      <c r="J15" s="11"/>
      <c r="K15" s="11"/>
    </row>
    <row r="16" spans="1:11" s="9" customFormat="1" ht="12.75">
      <c r="A16" s="19"/>
      <c r="E16" s="11"/>
      <c r="F16" s="11"/>
      <c r="I16" s="11"/>
      <c r="J16" s="11"/>
      <c r="K16" s="11"/>
    </row>
    <row r="17" spans="1:11" s="9" customFormat="1" ht="12.75">
      <c r="A17" s="19"/>
      <c r="C17" s="9" t="str">
        <f>C9</f>
        <v>FLECHA-1</v>
      </c>
      <c r="E17" s="11">
        <v>10</v>
      </c>
      <c r="F17" s="11"/>
      <c r="G17" s="9" t="str">
        <f>G13</f>
        <v>-</v>
      </c>
      <c r="I17" s="11"/>
      <c r="J17" s="11"/>
      <c r="K17" s="11"/>
    </row>
    <row r="18" spans="1:11" s="9" customFormat="1" ht="12.75">
      <c r="A18" s="19"/>
      <c r="E18" s="11"/>
      <c r="F18" s="11"/>
      <c r="I18" s="11"/>
      <c r="J18" s="11"/>
      <c r="K18" s="11"/>
    </row>
    <row r="19" spans="1:11" s="9" customFormat="1" ht="12.75">
      <c r="A19" s="19"/>
      <c r="C19" s="9" t="str">
        <f>G9</f>
        <v>XTREME</v>
      </c>
      <c r="E19" s="11">
        <v>0</v>
      </c>
      <c r="F19" s="11"/>
      <c r="G19" s="9" t="str">
        <f>C11</f>
        <v>CATS</v>
      </c>
      <c r="I19" s="11">
        <v>10</v>
      </c>
      <c r="J19" s="11"/>
      <c r="K19" s="11"/>
    </row>
    <row r="20" spans="1:11" s="9" customFormat="1" ht="13.5" thickBot="1">
      <c r="A20" s="34"/>
      <c r="B20" s="35"/>
      <c r="C20" s="35"/>
      <c r="D20" s="35"/>
      <c r="E20" s="36"/>
      <c r="F20" s="36"/>
      <c r="G20" s="35"/>
      <c r="H20" s="35"/>
      <c r="I20" s="36"/>
      <c r="J20" s="11"/>
      <c r="K20" s="11"/>
    </row>
    <row r="21" spans="1:11" s="9" customFormat="1" ht="12.75">
      <c r="A21" s="19" t="s">
        <v>9</v>
      </c>
      <c r="C21" s="9" t="str">
        <f>C11</f>
        <v>CATS</v>
      </c>
      <c r="E21" s="11">
        <v>2</v>
      </c>
      <c r="F21" s="11"/>
      <c r="G21" s="9" t="str">
        <f>C9</f>
        <v>FLECHA-1</v>
      </c>
      <c r="I21" s="11">
        <v>8</v>
      </c>
      <c r="J21" s="11"/>
      <c r="K21" s="11"/>
    </row>
    <row r="22" spans="1:11" s="9" customFormat="1" ht="12.75">
      <c r="A22" s="19"/>
      <c r="E22" s="11"/>
      <c r="F22" s="11"/>
      <c r="I22" s="11"/>
      <c r="J22" s="11"/>
      <c r="K22" s="11"/>
    </row>
    <row r="23" spans="1:11" s="9" customFormat="1" ht="12.75">
      <c r="A23" s="19"/>
      <c r="C23" s="9" t="str">
        <f>G9</f>
        <v>XTREME</v>
      </c>
      <c r="E23" s="11">
        <v>9</v>
      </c>
      <c r="F23" s="11"/>
      <c r="G23" s="9" t="str">
        <f>C13</f>
        <v>SEVEN-3</v>
      </c>
      <c r="I23" s="11">
        <v>1</v>
      </c>
      <c r="J23" s="11"/>
      <c r="K23" s="11"/>
    </row>
    <row r="24" spans="1:11" s="9" customFormat="1" ht="12.75">
      <c r="A24" s="19"/>
      <c r="E24" s="11"/>
      <c r="F24" s="11"/>
      <c r="I24" s="11"/>
      <c r="J24" s="11"/>
      <c r="K24" s="11"/>
    </row>
    <row r="25" spans="1:11" s="9" customFormat="1" ht="12.75">
      <c r="A25" s="19"/>
      <c r="C25" s="9" t="str">
        <f>G13</f>
        <v>-</v>
      </c>
      <c r="E25" s="11"/>
      <c r="F25" s="11"/>
      <c r="G25" s="9" t="str">
        <f>G11</f>
        <v>TAMARIU</v>
      </c>
      <c r="I25" s="11">
        <v>8</v>
      </c>
      <c r="J25" s="11"/>
      <c r="K25" s="11"/>
    </row>
    <row r="26" spans="1:11" s="9" customFormat="1" ht="13.5" thickBot="1">
      <c r="A26" s="34"/>
      <c r="B26" s="35"/>
      <c r="C26" s="35"/>
      <c r="D26" s="35"/>
      <c r="E26" s="36"/>
      <c r="F26" s="36"/>
      <c r="G26" s="35"/>
      <c r="H26" s="35"/>
      <c r="I26" s="36"/>
      <c r="J26" s="11"/>
      <c r="K26" s="11"/>
    </row>
    <row r="27" spans="1:11" s="9" customFormat="1" ht="13.5" customHeight="1">
      <c r="A27" s="19" t="s">
        <v>10</v>
      </c>
      <c r="C27" s="9" t="str">
        <f>G9</f>
        <v>XTREME</v>
      </c>
      <c r="E27" s="11">
        <v>10</v>
      </c>
      <c r="F27" s="11"/>
      <c r="G27" s="9" t="str">
        <f>G13</f>
        <v>-</v>
      </c>
      <c r="I27" s="11"/>
      <c r="J27" s="26"/>
      <c r="K27" s="11"/>
    </row>
    <row r="28" spans="1:9" s="9" customFormat="1" ht="12.75">
      <c r="A28" s="19"/>
      <c r="E28" s="11"/>
      <c r="I28" s="11"/>
    </row>
    <row r="29" spans="1:11" s="9" customFormat="1" ht="12.75">
      <c r="A29" s="19"/>
      <c r="C29" s="9" t="str">
        <f>G11</f>
        <v>TAMARIU</v>
      </c>
      <c r="E29" s="11">
        <v>3</v>
      </c>
      <c r="F29" s="11"/>
      <c r="G29" s="9" t="str">
        <f>C9</f>
        <v>FLECHA-1</v>
      </c>
      <c r="I29" s="11">
        <v>7</v>
      </c>
      <c r="J29" s="11"/>
      <c r="K29" s="11"/>
    </row>
    <row r="30" spans="1:9" s="9" customFormat="1" ht="12.75">
      <c r="A30" s="19"/>
      <c r="E30" s="11"/>
      <c r="I30" s="11"/>
    </row>
    <row r="31" spans="1:9" s="9" customFormat="1" ht="12.75">
      <c r="A31" s="19"/>
      <c r="C31" s="9" t="str">
        <f>C11</f>
        <v>CATS</v>
      </c>
      <c r="E31" s="11">
        <v>10</v>
      </c>
      <c r="G31" s="9" t="str">
        <f>C13</f>
        <v>SEVEN-3</v>
      </c>
      <c r="I31" s="11">
        <v>0</v>
      </c>
    </row>
    <row r="32" spans="1:9" s="9" customFormat="1" ht="13.5" thickBot="1">
      <c r="A32" s="34"/>
      <c r="B32" s="35"/>
      <c r="C32" s="35"/>
      <c r="D32" s="35"/>
      <c r="E32" s="36"/>
      <c r="F32" s="35"/>
      <c r="G32" s="35"/>
      <c r="H32" s="35"/>
      <c r="I32" s="36"/>
    </row>
    <row r="33" spans="1:9" s="9" customFormat="1" ht="12.75">
      <c r="A33" s="19" t="s">
        <v>11</v>
      </c>
      <c r="C33" s="9" t="str">
        <f>C9</f>
        <v>FLECHA-1</v>
      </c>
      <c r="E33" s="11">
        <v>10</v>
      </c>
      <c r="G33" s="9" t="str">
        <f>C13</f>
        <v>SEVEN-3</v>
      </c>
      <c r="I33" s="11">
        <v>0</v>
      </c>
    </row>
    <row r="34" spans="1:9" s="9" customFormat="1" ht="12.75">
      <c r="A34" s="19"/>
      <c r="E34" s="11"/>
      <c r="I34" s="11"/>
    </row>
    <row r="35" spans="1:9" s="9" customFormat="1" ht="12.75">
      <c r="A35" s="19"/>
      <c r="C35" s="9" t="str">
        <f>G13</f>
        <v>-</v>
      </c>
      <c r="E35" s="11"/>
      <c r="G35" s="9" t="str">
        <f>C11</f>
        <v>CATS</v>
      </c>
      <c r="I35" s="11">
        <v>10</v>
      </c>
    </row>
    <row r="36" spans="1:9" s="9" customFormat="1" ht="12.75">
      <c r="A36" s="19"/>
      <c r="E36" s="11"/>
      <c r="I36" s="11"/>
    </row>
    <row r="37" spans="1:9" s="9" customFormat="1" ht="12.75">
      <c r="A37" s="19"/>
      <c r="C37" s="9" t="str">
        <f>G11</f>
        <v>TAMARIU</v>
      </c>
      <c r="E37" s="11">
        <v>4</v>
      </c>
      <c r="G37" s="9" t="str">
        <f>G9</f>
        <v>XTREME</v>
      </c>
      <c r="I37" s="11">
        <v>6</v>
      </c>
    </row>
    <row r="38" spans="1:9" ht="15.75" thickBot="1">
      <c r="A38" s="31"/>
      <c r="B38" s="32"/>
      <c r="C38" s="32"/>
      <c r="D38" s="32"/>
      <c r="E38" s="32"/>
      <c r="F38" s="32"/>
      <c r="G38" s="32"/>
      <c r="H38" s="32"/>
      <c r="I38" s="32"/>
    </row>
    <row r="39" spans="1:9" ht="15">
      <c r="A39" s="40"/>
      <c r="B39" s="13"/>
      <c r="C39" s="13"/>
      <c r="D39" s="13"/>
      <c r="E39" s="13"/>
      <c r="F39" s="13"/>
      <c r="G39" s="13"/>
      <c r="H39" s="13"/>
      <c r="I39" s="13"/>
    </row>
    <row r="40" spans="1:9" ht="15">
      <c r="A40" s="40"/>
      <c r="B40" s="13"/>
      <c r="C40" s="13"/>
      <c r="D40" s="13"/>
      <c r="E40" s="13"/>
      <c r="F40" s="13"/>
      <c r="G40" s="13"/>
      <c r="H40" s="13"/>
      <c r="I40" s="13"/>
    </row>
    <row r="42" spans="1:8" s="8" customFormat="1" ht="18">
      <c r="A42" s="18"/>
      <c r="B42" s="25" t="s">
        <v>27</v>
      </c>
      <c r="H42" s="10"/>
    </row>
    <row r="44" spans="1:8" s="25" customFormat="1" ht="18">
      <c r="A44" s="27"/>
      <c r="B44" s="28" t="s">
        <v>13</v>
      </c>
      <c r="C44" s="29"/>
      <c r="D44" s="29"/>
      <c r="E44" s="37" t="s">
        <v>21</v>
      </c>
      <c r="F44" s="37" t="s">
        <v>22</v>
      </c>
      <c r="G44" s="37" t="s">
        <v>28</v>
      </c>
      <c r="H44" s="37" t="s">
        <v>2</v>
      </c>
    </row>
    <row r="45" spans="2:11" ht="20.25">
      <c r="B45" s="38" t="s">
        <v>34</v>
      </c>
      <c r="C45" s="41"/>
      <c r="D45" s="53"/>
      <c r="E45" s="43">
        <f>8+6+6+6+10</f>
        <v>36</v>
      </c>
      <c r="F45" s="43">
        <f>9+8+7+9+10</f>
        <v>43</v>
      </c>
      <c r="G45" s="43">
        <f>6+10+2+10+10</f>
        <v>38</v>
      </c>
      <c r="H45" s="42">
        <f>SUM(E45:G45)</f>
        <v>117</v>
      </c>
      <c r="J45" s="5"/>
      <c r="K45" s="5"/>
    </row>
    <row r="46" spans="2:11" ht="20.25">
      <c r="B46" s="30" t="s">
        <v>32</v>
      </c>
      <c r="C46" s="13"/>
      <c r="D46" s="14"/>
      <c r="E46" s="43">
        <f>8+10+4+4+7</f>
        <v>33</v>
      </c>
      <c r="F46" s="43">
        <f>10+10+3+8+5</f>
        <v>36</v>
      </c>
      <c r="G46" s="43">
        <f>7+10+8+7+10</f>
        <v>42</v>
      </c>
      <c r="H46" s="42">
        <f>SUM(E46:G46)</f>
        <v>111</v>
      </c>
      <c r="J46" s="14"/>
      <c r="K46" s="14"/>
    </row>
    <row r="47" spans="2:11" ht="20.25">
      <c r="B47" s="38" t="s">
        <v>35</v>
      </c>
      <c r="C47" s="39"/>
      <c r="D47" s="15"/>
      <c r="E47" s="43">
        <f>2+2+10+6+3</f>
        <v>23</v>
      </c>
      <c r="F47" s="43">
        <f>1+8+10+2+4</f>
        <v>25</v>
      </c>
      <c r="G47" s="43">
        <f>4+8+8+3+4</f>
        <v>27</v>
      </c>
      <c r="H47" s="42">
        <f>SUM(E47:G47)</f>
        <v>75</v>
      </c>
      <c r="J47" s="14"/>
      <c r="K47" s="14"/>
    </row>
    <row r="48" spans="2:11" ht="20.25">
      <c r="B48" s="38" t="s">
        <v>33</v>
      </c>
      <c r="C48" s="39"/>
      <c r="D48" s="15"/>
      <c r="E48" s="43">
        <f>2+4+2+10+7</f>
        <v>25</v>
      </c>
      <c r="F48" s="43">
        <f>0+2+4+10+6</f>
        <v>22</v>
      </c>
      <c r="G48" s="43">
        <f>3+0+9+10+6</f>
        <v>28</v>
      </c>
      <c r="H48" s="42">
        <f>SUM(E48:G48)</f>
        <v>75</v>
      </c>
      <c r="J48" s="14"/>
      <c r="K48" s="14"/>
    </row>
    <row r="49" spans="2:11" ht="20.25">
      <c r="B49" s="38" t="s">
        <v>30</v>
      </c>
      <c r="C49" s="39"/>
      <c r="D49" s="41"/>
      <c r="E49" s="43">
        <f>10+8+8+4+3</f>
        <v>33</v>
      </c>
      <c r="F49" s="43">
        <f>10+2+6+1+5</f>
        <v>24</v>
      </c>
      <c r="G49" s="43">
        <f>8+1+1+0+0</f>
        <v>10</v>
      </c>
      <c r="H49" s="42">
        <f>SUM(E49:G49)</f>
        <v>67</v>
      </c>
      <c r="J49" s="14"/>
      <c r="K49" s="14"/>
    </row>
    <row r="50" spans="3:11" ht="15">
      <c r="C50" s="13"/>
      <c r="D50" s="13"/>
      <c r="E50" s="14"/>
      <c r="F50" s="14"/>
      <c r="G50" s="14"/>
      <c r="H50" s="14"/>
      <c r="I50" s="14"/>
      <c r="J50" s="14"/>
      <c r="K50" s="14"/>
    </row>
    <row r="51" spans="3:11" ht="15">
      <c r="C51" s="13"/>
      <c r="D51" s="13"/>
      <c r="E51" s="14"/>
      <c r="F51" s="14"/>
      <c r="G51" s="14"/>
      <c r="H51" s="14"/>
      <c r="I51" s="14"/>
      <c r="J51" s="14"/>
      <c r="K51" s="14"/>
    </row>
    <row r="52" spans="3:11" ht="15">
      <c r="C52" s="13"/>
      <c r="D52" s="13"/>
      <c r="E52" s="14"/>
      <c r="F52" s="14"/>
      <c r="G52" s="14"/>
      <c r="H52" s="14"/>
      <c r="I52" s="14"/>
      <c r="J52" s="14"/>
      <c r="K52" s="14"/>
    </row>
    <row r="53" spans="3:11" ht="15">
      <c r="C53" s="13"/>
      <c r="D53" s="13"/>
      <c r="E53" s="14"/>
      <c r="F53" s="14"/>
      <c r="G53" s="14"/>
      <c r="H53" s="14"/>
      <c r="I53" s="14"/>
      <c r="J53" s="14"/>
      <c r="K53" s="14"/>
    </row>
    <row r="54" spans="3:11" ht="15">
      <c r="C54" s="13"/>
      <c r="D54" s="13"/>
      <c r="E54" s="14"/>
      <c r="F54" s="14"/>
      <c r="G54" s="14"/>
      <c r="H54" s="14"/>
      <c r="I54" s="14"/>
      <c r="J54" s="14"/>
      <c r="K54" s="14"/>
    </row>
    <row r="55" spans="3:11" ht="15">
      <c r="C55" s="13"/>
      <c r="D55" s="13"/>
      <c r="E55" s="14"/>
      <c r="F55" s="14"/>
      <c r="G55" s="14"/>
      <c r="H55" s="14"/>
      <c r="I55" s="14"/>
      <c r="J55" s="14"/>
      <c r="K55" s="14"/>
    </row>
    <row r="56" spans="3:11" ht="15">
      <c r="C56" s="13"/>
      <c r="D56" s="13"/>
      <c r="E56" s="14"/>
      <c r="F56" s="14"/>
      <c r="G56" s="14"/>
      <c r="H56" s="14"/>
      <c r="I56" s="14"/>
      <c r="J56" s="14"/>
      <c r="K56" s="14"/>
    </row>
    <row r="57" spans="3:11" ht="15">
      <c r="C57" s="13"/>
      <c r="D57" s="13"/>
      <c r="E57" s="14"/>
      <c r="F57" s="14"/>
      <c r="G57" s="14"/>
      <c r="H57" s="14"/>
      <c r="I57" s="14"/>
      <c r="J57" s="14"/>
      <c r="K57" s="14"/>
    </row>
    <row r="58" spans="3:11" ht="15">
      <c r="C58" s="13"/>
      <c r="D58" s="13"/>
      <c r="E58" s="14"/>
      <c r="F58" s="14"/>
      <c r="G58" s="14"/>
      <c r="H58" s="14"/>
      <c r="I58" s="14"/>
      <c r="J58" s="14"/>
      <c r="K58" s="14"/>
    </row>
    <row r="59" spans="3:11" ht="15">
      <c r="C59" s="13"/>
      <c r="D59" s="13"/>
      <c r="E59" s="14"/>
      <c r="F59" s="14"/>
      <c r="G59" s="14"/>
      <c r="H59" s="14"/>
      <c r="I59" s="14"/>
      <c r="J59" s="14"/>
      <c r="K59" s="14"/>
    </row>
    <row r="60" spans="3:11" ht="15">
      <c r="C60" s="13"/>
      <c r="D60" s="13"/>
      <c r="E60" s="14"/>
      <c r="F60" s="14"/>
      <c r="G60" s="14"/>
      <c r="H60" s="14"/>
      <c r="I60" s="14"/>
      <c r="J60" s="14"/>
      <c r="K60" s="14"/>
    </row>
    <row r="61" spans="3:11" ht="15">
      <c r="C61" s="13"/>
      <c r="D61" s="13"/>
      <c r="E61" s="14"/>
      <c r="F61" s="14"/>
      <c r="G61" s="14"/>
      <c r="H61" s="14"/>
      <c r="I61" s="14"/>
      <c r="J61" s="14"/>
      <c r="K61" s="14"/>
    </row>
    <row r="62" spans="3:11" ht="15">
      <c r="C62" s="13"/>
      <c r="D62" s="13"/>
      <c r="E62" s="14"/>
      <c r="F62" s="14"/>
      <c r="G62" s="14"/>
      <c r="H62" s="14"/>
      <c r="I62" s="14"/>
      <c r="J62" s="14"/>
      <c r="K62" s="14"/>
    </row>
    <row r="63" spans="3:11" ht="15">
      <c r="C63" s="13"/>
      <c r="D63" s="13"/>
      <c r="E63" s="14"/>
      <c r="F63" s="14"/>
      <c r="G63" s="14"/>
      <c r="H63" s="14"/>
      <c r="I63" s="14"/>
      <c r="J63" s="14"/>
      <c r="K63" s="14"/>
    </row>
    <row r="64" spans="4:11" ht="15">
      <c r="D64" s="13"/>
      <c r="E64" s="13"/>
      <c r="F64" s="13"/>
      <c r="G64" s="13"/>
      <c r="H64" s="13"/>
      <c r="I64" s="13"/>
      <c r="J64" s="13"/>
      <c r="K64" s="13"/>
    </row>
    <row r="65" spans="4:11" ht="15">
      <c r="D65" s="13"/>
      <c r="E65" s="13"/>
      <c r="F65" s="13"/>
      <c r="G65" s="13"/>
      <c r="H65" s="13"/>
      <c r="I65" s="13"/>
      <c r="J65" s="13"/>
      <c r="K65" s="13"/>
    </row>
    <row r="66" spans="4:11" ht="15">
      <c r="D66" s="13"/>
      <c r="E66" s="13"/>
      <c r="F66" s="13"/>
      <c r="G66" s="13"/>
      <c r="H66" s="13"/>
      <c r="I66" s="13"/>
      <c r="J66" s="13"/>
      <c r="K66" s="13"/>
    </row>
    <row r="67" spans="4:11" ht="15">
      <c r="D67" s="13"/>
      <c r="E67" s="13"/>
      <c r="F67" s="13"/>
      <c r="G67" s="13"/>
      <c r="H67" s="13"/>
      <c r="I67" s="13"/>
      <c r="J67" s="13"/>
      <c r="K67" s="13"/>
    </row>
    <row r="68" spans="4:11" ht="15">
      <c r="D68" s="13"/>
      <c r="E68" s="13"/>
      <c r="F68" s="13"/>
      <c r="G68" s="13"/>
      <c r="H68" s="13"/>
      <c r="I68" s="13"/>
      <c r="J68" s="13"/>
      <c r="K68" s="13"/>
    </row>
    <row r="69" spans="4:11" ht="15">
      <c r="D69" s="13"/>
      <c r="E69" s="13"/>
      <c r="F69" s="13"/>
      <c r="G69" s="13"/>
      <c r="H69" s="13"/>
      <c r="I69" s="13"/>
      <c r="J69" s="13"/>
      <c r="K69" s="13"/>
    </row>
    <row r="70" spans="4:11" ht="15">
      <c r="D70" s="13"/>
      <c r="E70" s="13"/>
      <c r="F70" s="13"/>
      <c r="G70" s="13"/>
      <c r="H70" s="13"/>
      <c r="I70" s="13"/>
      <c r="J70" s="13"/>
      <c r="K70" s="13"/>
    </row>
    <row r="71" spans="4:11" ht="15">
      <c r="D71" s="13"/>
      <c r="E71" s="13"/>
      <c r="F71" s="13"/>
      <c r="G71" s="13"/>
      <c r="H71" s="13"/>
      <c r="I71" s="13"/>
      <c r="J71" s="13"/>
      <c r="K71" s="13"/>
    </row>
    <row r="72" spans="4:11" ht="15">
      <c r="D72" s="13"/>
      <c r="E72" s="13"/>
      <c r="F72" s="13"/>
      <c r="G72" s="13"/>
      <c r="H72" s="13"/>
      <c r="I72" s="13"/>
      <c r="J72" s="13"/>
      <c r="K72" s="13"/>
    </row>
  </sheetData>
  <sheetProtection/>
  <printOptions/>
  <pageMargins left="0.3937007874015748" right="0.7480314960629921" top="0.5905511811023623" bottom="0.7874015748031497" header="0" footer="0"/>
  <pageSetup fitToHeight="1" fitToWidth="1" horizontalDpi="600" verticalDpi="6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84"/>
  <sheetViews>
    <sheetView zoomScale="85" zoomScaleNormal="85" zoomScalePageLayoutView="0" workbookViewId="0" topLeftCell="A1">
      <pane ySplit="4" topLeftCell="A5" activePane="bottomLeft" state="frozen"/>
      <selection pane="topLeft" activeCell="B1" sqref="B1"/>
      <selection pane="bottomLeft" activeCell="AQ25" sqref="AQ25"/>
    </sheetView>
  </sheetViews>
  <sheetFormatPr defaultColWidth="9.625" defaultRowHeight="12.75"/>
  <cols>
    <col min="1" max="1" width="3.875" style="2" customWidth="1"/>
    <col min="2" max="2" width="6.125" style="1" bestFit="1" customWidth="1"/>
    <col min="3" max="3" width="30.50390625" style="1" customWidth="1"/>
    <col min="4" max="4" width="16.50390625" style="1" customWidth="1"/>
    <col min="5" max="34" width="3.625" style="1" hidden="1" customWidth="1"/>
    <col min="35" max="35" width="6.00390625" style="1" bestFit="1" customWidth="1"/>
    <col min="36" max="37" width="5.50390625" style="1" bestFit="1" customWidth="1"/>
    <col min="38" max="38" width="6.125" style="1" customWidth="1"/>
    <col min="39" max="39" width="7.25390625" style="1" bestFit="1" customWidth="1"/>
    <col min="40" max="40" width="10.00390625" style="1" bestFit="1" customWidth="1"/>
    <col min="41" max="16384" width="9.625" style="1" customWidth="1"/>
  </cols>
  <sheetData>
    <row r="2" spans="1:39" s="4" customFormat="1" ht="15.75">
      <c r="A2" s="5"/>
      <c r="C2" s="4" t="s">
        <v>4</v>
      </c>
      <c r="AI2" s="6"/>
      <c r="AJ2" s="6"/>
      <c r="AK2" s="6"/>
      <c r="AL2" s="6"/>
      <c r="AM2" s="6"/>
    </row>
    <row r="4" spans="1:40" s="4" customFormat="1" ht="15.75">
      <c r="A4" s="47"/>
      <c r="B4" s="46" t="s">
        <v>14</v>
      </c>
      <c r="C4" s="46" t="s">
        <v>0</v>
      </c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7" t="s">
        <v>17</v>
      </c>
      <c r="AJ4" s="47" t="s">
        <v>18</v>
      </c>
      <c r="AK4" s="47" t="s">
        <v>19</v>
      </c>
      <c r="AL4" s="47" t="s">
        <v>20</v>
      </c>
      <c r="AM4" s="47" t="s">
        <v>16</v>
      </c>
      <c r="AN4" s="47" t="s">
        <v>15</v>
      </c>
    </row>
    <row r="5" spans="1:40" ht="12.75">
      <c r="A5" s="49">
        <v>1</v>
      </c>
      <c r="B5" s="48">
        <v>1349</v>
      </c>
      <c r="C5" s="48" t="s">
        <v>52</v>
      </c>
      <c r="D5" s="48" t="s">
        <v>35</v>
      </c>
      <c r="E5" s="48">
        <v>124</v>
      </c>
      <c r="F5" s="48">
        <v>145</v>
      </c>
      <c r="G5" s="48">
        <v>187</v>
      </c>
      <c r="H5" s="48">
        <v>183</v>
      </c>
      <c r="I5" s="48">
        <v>179</v>
      </c>
      <c r="J5" s="48">
        <v>165</v>
      </c>
      <c r="K5" s="48">
        <v>184</v>
      </c>
      <c r="L5" s="48">
        <v>196</v>
      </c>
      <c r="M5" s="48">
        <v>135</v>
      </c>
      <c r="N5" s="48">
        <v>153</v>
      </c>
      <c r="O5" s="48">
        <v>138</v>
      </c>
      <c r="P5" s="48">
        <v>178</v>
      </c>
      <c r="Q5" s="48">
        <v>166</v>
      </c>
      <c r="R5" s="48">
        <v>180</v>
      </c>
      <c r="S5" s="48">
        <v>169</v>
      </c>
      <c r="T5" s="48">
        <v>181</v>
      </c>
      <c r="U5" s="48">
        <v>216</v>
      </c>
      <c r="V5" s="48">
        <v>163</v>
      </c>
      <c r="W5" s="48">
        <v>146</v>
      </c>
      <c r="X5" s="48">
        <v>164</v>
      </c>
      <c r="Y5" s="48">
        <v>167</v>
      </c>
      <c r="Z5" s="48">
        <v>185</v>
      </c>
      <c r="AA5" s="48">
        <v>172</v>
      </c>
      <c r="AB5" s="48">
        <v>170</v>
      </c>
      <c r="AC5" s="48">
        <v>145</v>
      </c>
      <c r="AD5" s="48">
        <v>137</v>
      </c>
      <c r="AE5" s="48">
        <v>161</v>
      </c>
      <c r="AF5" s="48">
        <v>192</v>
      </c>
      <c r="AG5" s="48">
        <v>164</v>
      </c>
      <c r="AH5" s="48">
        <v>180</v>
      </c>
      <c r="AI5" s="49">
        <f>SUM(E5:N5)</f>
        <v>1651</v>
      </c>
      <c r="AJ5" s="49">
        <f>SUM(O5:X5)</f>
        <v>1701</v>
      </c>
      <c r="AK5" s="49">
        <f>SUM(Y5:AH5)</f>
        <v>1673</v>
      </c>
      <c r="AL5" s="49">
        <f>SUM(AI5:AK5)</f>
        <v>5025</v>
      </c>
      <c r="AM5" s="49">
        <f>COUNT(E5:AH5)</f>
        <v>30</v>
      </c>
      <c r="AN5" s="50">
        <f>(AL5/AM5)</f>
        <v>167.5</v>
      </c>
    </row>
    <row r="6" spans="1:40" ht="12.75">
      <c r="A6" s="49">
        <v>2</v>
      </c>
      <c r="B6" s="48">
        <v>2278</v>
      </c>
      <c r="C6" s="48" t="s">
        <v>57</v>
      </c>
      <c r="D6" s="48" t="s">
        <v>30</v>
      </c>
      <c r="E6" s="48">
        <v>172</v>
      </c>
      <c r="F6" s="48">
        <v>134</v>
      </c>
      <c r="G6" s="48">
        <v>157</v>
      </c>
      <c r="H6" s="48">
        <v>158</v>
      </c>
      <c r="I6" s="48">
        <v>147</v>
      </c>
      <c r="J6" s="48">
        <v>148</v>
      </c>
      <c r="K6" s="48">
        <v>144</v>
      </c>
      <c r="L6" s="48">
        <v>176</v>
      </c>
      <c r="M6" s="48">
        <v>140</v>
      </c>
      <c r="N6" s="48">
        <v>224</v>
      </c>
      <c r="O6" s="48">
        <v>106</v>
      </c>
      <c r="P6" s="48">
        <v>207</v>
      </c>
      <c r="Q6" s="48">
        <v>155</v>
      </c>
      <c r="R6" s="48">
        <v>138</v>
      </c>
      <c r="S6" s="48">
        <v>170</v>
      </c>
      <c r="T6" s="48">
        <v>152</v>
      </c>
      <c r="U6" s="48">
        <v>184</v>
      </c>
      <c r="V6" s="48">
        <v>178</v>
      </c>
      <c r="W6" s="48">
        <v>184</v>
      </c>
      <c r="X6" s="48">
        <v>205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9">
        <f>SUM(E6:N6)</f>
        <v>1600</v>
      </c>
      <c r="AJ6" s="49">
        <f>SUM(O6:X6)</f>
        <v>1679</v>
      </c>
      <c r="AK6" s="49">
        <f>SUM(Y6:AH6)</f>
        <v>0</v>
      </c>
      <c r="AL6" s="49">
        <f>SUM(AI6:AK6)</f>
        <v>3279</v>
      </c>
      <c r="AM6" s="49">
        <f>COUNT(E6:AH6)</f>
        <v>20</v>
      </c>
      <c r="AN6" s="50">
        <f>(AL6/AM6)</f>
        <v>163.95</v>
      </c>
    </row>
    <row r="7" spans="1:40" ht="12.75">
      <c r="A7" s="49">
        <v>3</v>
      </c>
      <c r="B7" s="48">
        <v>1544</v>
      </c>
      <c r="C7" s="48" t="s">
        <v>49</v>
      </c>
      <c r="D7" s="48" t="s">
        <v>34</v>
      </c>
      <c r="E7" s="48">
        <v>157</v>
      </c>
      <c r="F7" s="48">
        <v>184</v>
      </c>
      <c r="G7" s="48"/>
      <c r="H7" s="48"/>
      <c r="I7" s="48">
        <v>159</v>
      </c>
      <c r="J7" s="48">
        <v>170</v>
      </c>
      <c r="K7" s="48">
        <v>129</v>
      </c>
      <c r="L7" s="48">
        <v>168</v>
      </c>
      <c r="M7" s="48">
        <v>166</v>
      </c>
      <c r="N7" s="48">
        <v>148</v>
      </c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9">
        <f>SUM(E7:N7)</f>
        <v>1281</v>
      </c>
      <c r="AJ7" s="49">
        <f>SUM(O7:X7)</f>
        <v>0</v>
      </c>
      <c r="AK7" s="49">
        <f>SUM(Y7:AH7)</f>
        <v>0</v>
      </c>
      <c r="AL7" s="49">
        <f>SUM(AI7:AK7)</f>
        <v>1281</v>
      </c>
      <c r="AM7" s="49">
        <f>COUNT(E7:AH7)</f>
        <v>8</v>
      </c>
      <c r="AN7" s="50">
        <f>(AL7/AM7)</f>
        <v>160.125</v>
      </c>
    </row>
    <row r="8" spans="1:40" ht="12.75">
      <c r="A8" s="49">
        <v>4</v>
      </c>
      <c r="B8" s="48">
        <v>1997</v>
      </c>
      <c r="C8" s="48" t="s">
        <v>46</v>
      </c>
      <c r="D8" s="48" t="s">
        <v>33</v>
      </c>
      <c r="E8" s="48">
        <v>166</v>
      </c>
      <c r="F8" s="48">
        <v>192</v>
      </c>
      <c r="G8" s="48">
        <v>159</v>
      </c>
      <c r="H8" s="48">
        <v>162</v>
      </c>
      <c r="I8" s="48">
        <v>171</v>
      </c>
      <c r="J8" s="48">
        <v>131</v>
      </c>
      <c r="K8" s="48"/>
      <c r="L8" s="48"/>
      <c r="M8" s="48">
        <v>160</v>
      </c>
      <c r="N8" s="48">
        <v>148</v>
      </c>
      <c r="O8" s="48">
        <v>164</v>
      </c>
      <c r="P8" s="48">
        <v>188</v>
      </c>
      <c r="Q8" s="48">
        <v>148</v>
      </c>
      <c r="R8" s="48">
        <v>180</v>
      </c>
      <c r="S8" s="48">
        <v>139</v>
      </c>
      <c r="T8" s="48">
        <v>143</v>
      </c>
      <c r="U8" s="48">
        <v>146</v>
      </c>
      <c r="V8" s="48">
        <v>160</v>
      </c>
      <c r="W8" s="48">
        <v>188</v>
      </c>
      <c r="X8" s="48">
        <v>189</v>
      </c>
      <c r="Y8" s="48">
        <v>183</v>
      </c>
      <c r="Z8" s="48">
        <v>111</v>
      </c>
      <c r="AA8" s="48">
        <v>140</v>
      </c>
      <c r="AB8" s="48">
        <v>161</v>
      </c>
      <c r="AC8" s="48">
        <v>156</v>
      </c>
      <c r="AD8" s="48">
        <v>152</v>
      </c>
      <c r="AE8" s="48">
        <v>168</v>
      </c>
      <c r="AF8" s="48">
        <v>171</v>
      </c>
      <c r="AG8" s="48">
        <v>170</v>
      </c>
      <c r="AH8" s="48">
        <v>132</v>
      </c>
      <c r="AI8" s="49">
        <f>SUM(E8:N8)</f>
        <v>1289</v>
      </c>
      <c r="AJ8" s="49">
        <f>SUM(O8:X8)</f>
        <v>1645</v>
      </c>
      <c r="AK8" s="49">
        <f>SUM(Y8:AH8)</f>
        <v>1544</v>
      </c>
      <c r="AL8" s="49">
        <f>SUM(AI8:AK8)</f>
        <v>4478</v>
      </c>
      <c r="AM8" s="49">
        <f>COUNT(E8:AH8)</f>
        <v>28</v>
      </c>
      <c r="AN8" s="50">
        <f>(AL8/AM8)</f>
        <v>159.92857142857142</v>
      </c>
    </row>
    <row r="9" spans="1:40" ht="12.75">
      <c r="A9" s="49">
        <v>5</v>
      </c>
      <c r="B9" s="48">
        <v>1326</v>
      </c>
      <c r="C9" s="48" t="s">
        <v>50</v>
      </c>
      <c r="D9" s="48" t="s">
        <v>34</v>
      </c>
      <c r="E9" s="48">
        <v>136</v>
      </c>
      <c r="F9" s="48">
        <v>155</v>
      </c>
      <c r="G9" s="48">
        <v>121</v>
      </c>
      <c r="H9" s="48">
        <v>170</v>
      </c>
      <c r="I9" s="48">
        <v>153</v>
      </c>
      <c r="J9" s="48">
        <v>168</v>
      </c>
      <c r="K9" s="48"/>
      <c r="L9" s="48"/>
      <c r="M9" s="48">
        <v>192</v>
      </c>
      <c r="N9" s="48">
        <v>168</v>
      </c>
      <c r="O9" s="48">
        <v>170</v>
      </c>
      <c r="P9" s="48">
        <v>159</v>
      </c>
      <c r="Q9" s="48">
        <v>173</v>
      </c>
      <c r="R9" s="48">
        <v>137</v>
      </c>
      <c r="S9" s="48">
        <v>181</v>
      </c>
      <c r="T9" s="48">
        <v>153</v>
      </c>
      <c r="U9" s="48">
        <v>167</v>
      </c>
      <c r="V9" s="48">
        <v>139</v>
      </c>
      <c r="W9" s="48">
        <v>157</v>
      </c>
      <c r="X9" s="48">
        <v>159</v>
      </c>
      <c r="Y9" s="48">
        <v>166</v>
      </c>
      <c r="Z9" s="48">
        <v>166</v>
      </c>
      <c r="AA9" s="48">
        <v>162</v>
      </c>
      <c r="AB9" s="48">
        <v>180</v>
      </c>
      <c r="AC9" s="48">
        <v>151</v>
      </c>
      <c r="AD9" s="48">
        <v>146</v>
      </c>
      <c r="AE9" s="48"/>
      <c r="AF9" s="48"/>
      <c r="AG9" s="48">
        <v>154</v>
      </c>
      <c r="AH9" s="48">
        <v>166</v>
      </c>
      <c r="AI9" s="49">
        <f>SUM(E9:N9)</f>
        <v>1263</v>
      </c>
      <c r="AJ9" s="49">
        <f>SUM(O9:X9)</f>
        <v>1595</v>
      </c>
      <c r="AK9" s="49">
        <f>SUM(Y9:AH9)</f>
        <v>1291</v>
      </c>
      <c r="AL9" s="49">
        <f>SUM(AI9:AK9)</f>
        <v>4149</v>
      </c>
      <c r="AM9" s="49">
        <f>COUNT(E9:AH9)</f>
        <v>26</v>
      </c>
      <c r="AN9" s="50">
        <f>(AL9/AM9)</f>
        <v>159.57692307692307</v>
      </c>
    </row>
    <row r="10" spans="1:40" ht="12.75">
      <c r="A10" s="49">
        <v>6</v>
      </c>
      <c r="B10" s="48">
        <v>539</v>
      </c>
      <c r="C10" s="48" t="s">
        <v>41</v>
      </c>
      <c r="D10" s="48" t="s">
        <v>32</v>
      </c>
      <c r="E10" s="48">
        <v>156</v>
      </c>
      <c r="F10" s="48">
        <v>177</v>
      </c>
      <c r="G10" s="48">
        <v>206</v>
      </c>
      <c r="H10" s="48">
        <v>147</v>
      </c>
      <c r="I10" s="48">
        <v>150</v>
      </c>
      <c r="J10" s="48">
        <v>133</v>
      </c>
      <c r="K10" s="48">
        <v>107</v>
      </c>
      <c r="L10" s="48"/>
      <c r="M10" s="48"/>
      <c r="N10" s="48"/>
      <c r="O10" s="48">
        <v>171</v>
      </c>
      <c r="P10" s="48">
        <v>176</v>
      </c>
      <c r="Q10" s="48">
        <v>178</v>
      </c>
      <c r="R10" s="48">
        <v>191</v>
      </c>
      <c r="S10" s="48">
        <v>140</v>
      </c>
      <c r="T10" s="48">
        <v>146</v>
      </c>
      <c r="U10" s="48">
        <v>171</v>
      </c>
      <c r="V10" s="48">
        <v>164</v>
      </c>
      <c r="W10" s="48">
        <v>170</v>
      </c>
      <c r="X10" s="48">
        <v>188</v>
      </c>
      <c r="Y10" s="48">
        <v>119</v>
      </c>
      <c r="Z10" s="48">
        <v>127</v>
      </c>
      <c r="AA10" s="48">
        <v>149</v>
      </c>
      <c r="AB10" s="48">
        <v>137</v>
      </c>
      <c r="AC10" s="48">
        <v>136</v>
      </c>
      <c r="AD10" s="48">
        <v>184</v>
      </c>
      <c r="AE10" s="48">
        <v>141</v>
      </c>
      <c r="AF10" s="48">
        <v>176</v>
      </c>
      <c r="AG10" s="48"/>
      <c r="AH10" s="48"/>
      <c r="AI10" s="49">
        <f>SUM(E10:N10)</f>
        <v>1076</v>
      </c>
      <c r="AJ10" s="49">
        <f>SUM(O10:X10)</f>
        <v>1695</v>
      </c>
      <c r="AK10" s="49">
        <f>SUM(Y10:AH10)</f>
        <v>1169</v>
      </c>
      <c r="AL10" s="49">
        <f>SUM(AI10:AK10)</f>
        <v>3940</v>
      </c>
      <c r="AM10" s="49">
        <f>COUNT(E10:AH10)</f>
        <v>25</v>
      </c>
      <c r="AN10" s="50">
        <f>(AL10/AM10)</f>
        <v>157.6</v>
      </c>
    </row>
    <row r="11" spans="1:40" ht="12.75">
      <c r="A11" s="49">
        <v>7</v>
      </c>
      <c r="B11" s="48">
        <v>1506</v>
      </c>
      <c r="C11" s="48" t="s">
        <v>37</v>
      </c>
      <c r="D11" s="48" t="s">
        <v>32</v>
      </c>
      <c r="E11" s="48">
        <v>146</v>
      </c>
      <c r="F11" s="48">
        <v>129</v>
      </c>
      <c r="G11" s="48">
        <v>147</v>
      </c>
      <c r="H11" s="48">
        <v>116</v>
      </c>
      <c r="I11" s="48">
        <v>160</v>
      </c>
      <c r="J11" s="48">
        <v>127</v>
      </c>
      <c r="K11" s="48">
        <v>148</v>
      </c>
      <c r="L11" s="48">
        <v>176</v>
      </c>
      <c r="M11" s="48">
        <v>159</v>
      </c>
      <c r="N11" s="48">
        <v>191</v>
      </c>
      <c r="O11" s="48">
        <v>203</v>
      </c>
      <c r="P11" s="48">
        <v>143</v>
      </c>
      <c r="Q11" s="48">
        <v>178</v>
      </c>
      <c r="R11" s="48">
        <v>138</v>
      </c>
      <c r="S11" s="48">
        <v>164</v>
      </c>
      <c r="T11" s="48">
        <v>170</v>
      </c>
      <c r="U11" s="48">
        <v>161</v>
      </c>
      <c r="V11" s="48">
        <v>165</v>
      </c>
      <c r="W11" s="48">
        <v>128</v>
      </c>
      <c r="X11" s="48">
        <v>159</v>
      </c>
      <c r="Y11" s="48">
        <v>148</v>
      </c>
      <c r="Z11" s="48">
        <v>149</v>
      </c>
      <c r="AA11" s="48"/>
      <c r="AB11" s="48"/>
      <c r="AC11" s="48">
        <v>125</v>
      </c>
      <c r="AD11" s="48">
        <v>212</v>
      </c>
      <c r="AE11" s="48">
        <v>168</v>
      </c>
      <c r="AF11" s="48">
        <v>169</v>
      </c>
      <c r="AG11" s="48">
        <v>166</v>
      </c>
      <c r="AH11" s="48">
        <v>159</v>
      </c>
      <c r="AI11" s="49">
        <f>SUM(E11:N11)</f>
        <v>1499</v>
      </c>
      <c r="AJ11" s="49">
        <f>SUM(O11:X11)</f>
        <v>1609</v>
      </c>
      <c r="AK11" s="49">
        <f>SUM(Y11:AH11)</f>
        <v>1296</v>
      </c>
      <c r="AL11" s="49">
        <f>SUM(AI11:AK11)</f>
        <v>4404</v>
      </c>
      <c r="AM11" s="49">
        <f>COUNT(E11:AH11)</f>
        <v>28</v>
      </c>
      <c r="AN11" s="50">
        <f>(AL11/AM11)</f>
        <v>157.28571428571428</v>
      </c>
    </row>
    <row r="12" spans="1:40" ht="12.75">
      <c r="A12" s="49">
        <v>8</v>
      </c>
      <c r="B12" s="48">
        <v>858</v>
      </c>
      <c r="C12" s="48" t="s">
        <v>40</v>
      </c>
      <c r="D12" s="48" t="s">
        <v>32</v>
      </c>
      <c r="E12" s="48">
        <v>154</v>
      </c>
      <c r="F12" s="48">
        <v>146</v>
      </c>
      <c r="G12" s="48">
        <v>176</v>
      </c>
      <c r="H12" s="48">
        <v>178</v>
      </c>
      <c r="I12" s="48">
        <v>178</v>
      </c>
      <c r="J12" s="48">
        <v>159</v>
      </c>
      <c r="K12" s="48">
        <v>176</v>
      </c>
      <c r="L12" s="48">
        <v>163</v>
      </c>
      <c r="M12" s="48">
        <v>125</v>
      </c>
      <c r="N12" s="48">
        <v>136</v>
      </c>
      <c r="O12" s="48">
        <v>170</v>
      </c>
      <c r="P12" s="48">
        <v>176</v>
      </c>
      <c r="Q12" s="48">
        <v>171</v>
      </c>
      <c r="R12" s="48">
        <v>140</v>
      </c>
      <c r="S12" s="48">
        <v>158</v>
      </c>
      <c r="T12" s="48">
        <v>150</v>
      </c>
      <c r="U12" s="48">
        <v>159</v>
      </c>
      <c r="V12" s="48">
        <v>170</v>
      </c>
      <c r="W12" s="48">
        <v>136</v>
      </c>
      <c r="X12" s="48">
        <v>155</v>
      </c>
      <c r="Y12" s="48">
        <v>146</v>
      </c>
      <c r="Z12" s="48">
        <v>123</v>
      </c>
      <c r="AA12" s="48"/>
      <c r="AB12" s="48"/>
      <c r="AC12" s="48">
        <v>174</v>
      </c>
      <c r="AD12" s="48">
        <v>154</v>
      </c>
      <c r="AE12" s="48">
        <v>164</v>
      </c>
      <c r="AF12" s="48">
        <v>150</v>
      </c>
      <c r="AG12" s="48"/>
      <c r="AH12" s="48"/>
      <c r="AI12" s="49">
        <f>SUM(E12:N12)</f>
        <v>1591</v>
      </c>
      <c r="AJ12" s="49">
        <f>SUM(O12:X12)</f>
        <v>1585</v>
      </c>
      <c r="AK12" s="49">
        <f>SUM(Y12:AH12)</f>
        <v>911</v>
      </c>
      <c r="AL12" s="49">
        <f>SUM(AI12:AK12)</f>
        <v>4087</v>
      </c>
      <c r="AM12" s="49">
        <f>COUNT(E12:AH12)</f>
        <v>26</v>
      </c>
      <c r="AN12" s="50">
        <f>(AL12/AM12)</f>
        <v>157.19230769230768</v>
      </c>
    </row>
    <row r="13" spans="1:40" ht="12.75">
      <c r="A13" s="49">
        <v>9</v>
      </c>
      <c r="B13" s="48">
        <v>1429</v>
      </c>
      <c r="C13" s="48" t="s">
        <v>51</v>
      </c>
      <c r="D13" s="48" t="s">
        <v>34</v>
      </c>
      <c r="E13" s="48">
        <v>173</v>
      </c>
      <c r="F13" s="48">
        <v>144</v>
      </c>
      <c r="G13" s="48">
        <v>166</v>
      </c>
      <c r="H13" s="48">
        <v>139</v>
      </c>
      <c r="I13" s="48"/>
      <c r="J13" s="48"/>
      <c r="K13" s="48">
        <v>120</v>
      </c>
      <c r="L13" s="48">
        <v>180</v>
      </c>
      <c r="M13" s="48">
        <v>130</v>
      </c>
      <c r="N13" s="48">
        <v>123</v>
      </c>
      <c r="O13" s="48">
        <v>161</v>
      </c>
      <c r="P13" s="48">
        <v>166</v>
      </c>
      <c r="Q13" s="48">
        <v>179</v>
      </c>
      <c r="R13" s="48">
        <v>154</v>
      </c>
      <c r="S13" s="48">
        <v>156</v>
      </c>
      <c r="T13" s="48">
        <v>163</v>
      </c>
      <c r="U13" s="48">
        <v>167</v>
      </c>
      <c r="V13" s="48">
        <v>176</v>
      </c>
      <c r="W13" s="48">
        <v>150</v>
      </c>
      <c r="X13" s="48">
        <v>171</v>
      </c>
      <c r="Y13" s="48">
        <v>154</v>
      </c>
      <c r="Z13" s="48">
        <v>143</v>
      </c>
      <c r="AA13" s="48">
        <v>194</v>
      </c>
      <c r="AB13" s="48">
        <v>180</v>
      </c>
      <c r="AC13" s="48">
        <v>133</v>
      </c>
      <c r="AD13" s="48">
        <v>131</v>
      </c>
      <c r="AE13" s="48">
        <v>144</v>
      </c>
      <c r="AF13" s="48">
        <v>177</v>
      </c>
      <c r="AG13" s="48"/>
      <c r="AH13" s="48"/>
      <c r="AI13" s="49">
        <f>SUM(E13:N13)</f>
        <v>1175</v>
      </c>
      <c r="AJ13" s="49">
        <f>SUM(O13:X13)</f>
        <v>1643</v>
      </c>
      <c r="AK13" s="49">
        <f>SUM(Y13:AH13)</f>
        <v>1256</v>
      </c>
      <c r="AL13" s="49">
        <f>SUM(AI13:AK13)</f>
        <v>4074</v>
      </c>
      <c r="AM13" s="49">
        <f>COUNT(E13:AH13)</f>
        <v>26</v>
      </c>
      <c r="AN13" s="50">
        <f>(AL13/AM13)</f>
        <v>156.69230769230768</v>
      </c>
    </row>
    <row r="14" spans="1:40" ht="12.75">
      <c r="A14" s="49">
        <v>10</v>
      </c>
      <c r="B14" s="48">
        <v>1600</v>
      </c>
      <c r="C14" s="48" t="s">
        <v>58</v>
      </c>
      <c r="D14" s="48" t="s">
        <v>30</v>
      </c>
      <c r="E14" s="48">
        <v>147</v>
      </c>
      <c r="F14" s="48">
        <v>176</v>
      </c>
      <c r="G14" s="48">
        <v>195</v>
      </c>
      <c r="H14" s="48">
        <v>149</v>
      </c>
      <c r="I14" s="48">
        <v>155</v>
      </c>
      <c r="J14" s="48">
        <v>137</v>
      </c>
      <c r="K14" s="48">
        <v>143</v>
      </c>
      <c r="L14" s="48">
        <v>174</v>
      </c>
      <c r="M14" s="48">
        <v>138</v>
      </c>
      <c r="N14" s="48">
        <v>134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9">
        <f>SUM(E14:N14)</f>
        <v>1548</v>
      </c>
      <c r="AJ14" s="49">
        <f>SUM(O14:X14)</f>
        <v>0</v>
      </c>
      <c r="AK14" s="49">
        <f>SUM(Y14:AH14)</f>
        <v>0</v>
      </c>
      <c r="AL14" s="49">
        <f>SUM(AI14:AK14)</f>
        <v>1548</v>
      </c>
      <c r="AM14" s="49">
        <f>COUNT(E14:AH14)</f>
        <v>10</v>
      </c>
      <c r="AN14" s="50">
        <f>(AL14/AM14)</f>
        <v>154.8</v>
      </c>
    </row>
    <row r="15" spans="1:40" ht="12.75">
      <c r="A15" s="49">
        <v>11</v>
      </c>
      <c r="B15" s="48">
        <v>752</v>
      </c>
      <c r="C15" s="48" t="s">
        <v>54</v>
      </c>
      <c r="D15" s="48" t="s">
        <v>35</v>
      </c>
      <c r="E15" s="48">
        <v>154</v>
      </c>
      <c r="F15" s="48">
        <v>138</v>
      </c>
      <c r="G15" s="48">
        <v>135</v>
      </c>
      <c r="H15" s="48">
        <v>128</v>
      </c>
      <c r="I15" s="48">
        <v>116</v>
      </c>
      <c r="J15" s="48">
        <v>133</v>
      </c>
      <c r="K15" s="48">
        <v>159</v>
      </c>
      <c r="L15" s="48">
        <v>143</v>
      </c>
      <c r="M15" s="48">
        <v>153</v>
      </c>
      <c r="N15" s="48">
        <v>111</v>
      </c>
      <c r="O15" s="48">
        <v>153</v>
      </c>
      <c r="P15" s="48">
        <v>122</v>
      </c>
      <c r="Q15" s="48">
        <v>157</v>
      </c>
      <c r="R15" s="48">
        <v>155</v>
      </c>
      <c r="S15" s="48">
        <v>171</v>
      </c>
      <c r="T15" s="48">
        <v>152</v>
      </c>
      <c r="U15" s="48">
        <v>168</v>
      </c>
      <c r="V15" s="48">
        <v>164</v>
      </c>
      <c r="W15" s="48">
        <v>134</v>
      </c>
      <c r="X15" s="48">
        <v>145</v>
      </c>
      <c r="Y15" s="48">
        <v>169</v>
      </c>
      <c r="Z15" s="48">
        <v>174</v>
      </c>
      <c r="AA15" s="48">
        <v>171</v>
      </c>
      <c r="AB15" s="48">
        <v>191</v>
      </c>
      <c r="AC15" s="48">
        <v>207</v>
      </c>
      <c r="AD15" s="48">
        <v>201</v>
      </c>
      <c r="AE15" s="48">
        <v>111</v>
      </c>
      <c r="AF15" s="48">
        <v>153</v>
      </c>
      <c r="AG15" s="48">
        <v>176</v>
      </c>
      <c r="AH15" s="48">
        <v>144</v>
      </c>
      <c r="AI15" s="49">
        <f>SUM(E15:N15)</f>
        <v>1370</v>
      </c>
      <c r="AJ15" s="49">
        <f>SUM(O15:X15)</f>
        <v>1521</v>
      </c>
      <c r="AK15" s="49">
        <f>SUM(Y15:AH15)</f>
        <v>1697</v>
      </c>
      <c r="AL15" s="49">
        <f>SUM(AI15:AK15)</f>
        <v>4588</v>
      </c>
      <c r="AM15" s="49">
        <f>COUNT(E15:AH15)</f>
        <v>30</v>
      </c>
      <c r="AN15" s="50">
        <f>(AL15/AM15)</f>
        <v>152.93333333333334</v>
      </c>
    </row>
    <row r="16" spans="1:40" ht="12.75">
      <c r="A16" s="49">
        <v>12</v>
      </c>
      <c r="B16" s="48">
        <v>605</v>
      </c>
      <c r="C16" s="48" t="s">
        <v>39</v>
      </c>
      <c r="D16" s="48" t="s">
        <v>32</v>
      </c>
      <c r="E16" s="48">
        <v>121</v>
      </c>
      <c r="F16" s="48">
        <v>123</v>
      </c>
      <c r="G16" s="48"/>
      <c r="H16" s="48"/>
      <c r="I16" s="48"/>
      <c r="J16" s="48"/>
      <c r="K16" s="48">
        <v>145</v>
      </c>
      <c r="L16" s="48">
        <v>147</v>
      </c>
      <c r="M16" s="48">
        <v>146</v>
      </c>
      <c r="N16" s="48">
        <v>218</v>
      </c>
      <c r="O16" s="48">
        <v>130</v>
      </c>
      <c r="P16" s="48">
        <v>173</v>
      </c>
      <c r="Q16" s="48">
        <v>137</v>
      </c>
      <c r="R16" s="48">
        <v>153</v>
      </c>
      <c r="S16" s="48">
        <v>139</v>
      </c>
      <c r="T16" s="48">
        <v>130</v>
      </c>
      <c r="U16" s="48">
        <v>156</v>
      </c>
      <c r="V16" s="48">
        <v>145</v>
      </c>
      <c r="W16" s="48">
        <v>185</v>
      </c>
      <c r="X16" s="48">
        <v>184</v>
      </c>
      <c r="Y16" s="48">
        <v>177</v>
      </c>
      <c r="Z16" s="48">
        <v>131</v>
      </c>
      <c r="AA16" s="48">
        <v>127</v>
      </c>
      <c r="AB16" s="48">
        <v>151</v>
      </c>
      <c r="AC16" s="48">
        <v>153</v>
      </c>
      <c r="AD16" s="48">
        <v>131</v>
      </c>
      <c r="AE16" s="48">
        <v>166</v>
      </c>
      <c r="AF16" s="48">
        <v>157</v>
      </c>
      <c r="AG16" s="48">
        <v>164</v>
      </c>
      <c r="AH16" s="48">
        <v>149</v>
      </c>
      <c r="AI16" s="49">
        <f>SUM(E16:N16)</f>
        <v>900</v>
      </c>
      <c r="AJ16" s="49">
        <f>SUM(O16:X16)</f>
        <v>1532</v>
      </c>
      <c r="AK16" s="49">
        <f>SUM(Y16:AH16)</f>
        <v>1506</v>
      </c>
      <c r="AL16" s="49">
        <f>SUM(AI16:AK16)</f>
        <v>3938</v>
      </c>
      <c r="AM16" s="49">
        <f>COUNT(E16:AH16)</f>
        <v>26</v>
      </c>
      <c r="AN16" s="50">
        <f>(AL16/AM16)</f>
        <v>151.46153846153845</v>
      </c>
    </row>
    <row r="17" spans="1:40" ht="12.75">
      <c r="A17" s="49">
        <v>13</v>
      </c>
      <c r="B17" s="48">
        <v>2730</v>
      </c>
      <c r="C17" s="48" t="s">
        <v>64</v>
      </c>
      <c r="D17" s="48" t="s">
        <v>32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>
        <v>122</v>
      </c>
      <c r="AB17" s="48">
        <v>167</v>
      </c>
      <c r="AC17" s="48"/>
      <c r="AD17" s="48"/>
      <c r="AE17" s="48"/>
      <c r="AF17" s="48"/>
      <c r="AG17" s="48">
        <v>145</v>
      </c>
      <c r="AH17" s="48">
        <v>168</v>
      </c>
      <c r="AI17" s="49">
        <f>SUM(E17:N17)</f>
        <v>0</v>
      </c>
      <c r="AJ17" s="49">
        <f>SUM(O17:X17)</f>
        <v>0</v>
      </c>
      <c r="AK17" s="49">
        <f>SUM(Y17:AH17)</f>
        <v>602</v>
      </c>
      <c r="AL17" s="49">
        <f>SUM(AI17:AK17)</f>
        <v>602</v>
      </c>
      <c r="AM17" s="49">
        <f>COUNT(E17:AH17)</f>
        <v>4</v>
      </c>
      <c r="AN17" s="50">
        <f>(AL17/AM17)</f>
        <v>150.5</v>
      </c>
    </row>
    <row r="18" spans="1:40" ht="12.75">
      <c r="A18" s="49">
        <v>14</v>
      </c>
      <c r="B18" s="48">
        <v>2264</v>
      </c>
      <c r="C18" s="48" t="s">
        <v>48</v>
      </c>
      <c r="D18" s="48" t="s">
        <v>34</v>
      </c>
      <c r="E18" s="48"/>
      <c r="F18" s="48"/>
      <c r="G18" s="48">
        <v>140</v>
      </c>
      <c r="H18" s="48">
        <v>150</v>
      </c>
      <c r="I18" s="48">
        <v>152</v>
      </c>
      <c r="J18" s="48">
        <v>172</v>
      </c>
      <c r="K18" s="48">
        <v>132</v>
      </c>
      <c r="L18" s="48">
        <v>137</v>
      </c>
      <c r="M18" s="48">
        <v>121</v>
      </c>
      <c r="N18" s="48">
        <v>169</v>
      </c>
      <c r="O18" s="48">
        <v>118</v>
      </c>
      <c r="P18" s="48">
        <v>153</v>
      </c>
      <c r="Q18" s="48">
        <v>177</v>
      </c>
      <c r="R18" s="48">
        <v>123</v>
      </c>
      <c r="S18" s="48">
        <v>168</v>
      </c>
      <c r="T18" s="48">
        <v>129</v>
      </c>
      <c r="U18" s="48">
        <v>156</v>
      </c>
      <c r="V18" s="48">
        <v>157</v>
      </c>
      <c r="W18" s="48">
        <v>148</v>
      </c>
      <c r="X18" s="48">
        <v>155</v>
      </c>
      <c r="Y18" s="48"/>
      <c r="Z18" s="48"/>
      <c r="AA18" s="48">
        <v>126</v>
      </c>
      <c r="AB18" s="48">
        <v>166</v>
      </c>
      <c r="AC18" s="48">
        <v>139</v>
      </c>
      <c r="AD18" s="48">
        <v>158</v>
      </c>
      <c r="AE18" s="48">
        <v>167</v>
      </c>
      <c r="AF18" s="48">
        <v>162</v>
      </c>
      <c r="AG18" s="48"/>
      <c r="AH18" s="48"/>
      <c r="AI18" s="49">
        <f>SUM(E18:N18)</f>
        <v>1173</v>
      </c>
      <c r="AJ18" s="49">
        <f>SUM(O18:X18)</f>
        <v>1484</v>
      </c>
      <c r="AK18" s="49">
        <f>SUM(Y18:AH18)</f>
        <v>918</v>
      </c>
      <c r="AL18" s="49">
        <f>SUM(AI18:AK18)</f>
        <v>3575</v>
      </c>
      <c r="AM18" s="49">
        <f>COUNT(E18:AH18)</f>
        <v>24</v>
      </c>
      <c r="AN18" s="50">
        <f>(AL18/AM18)</f>
        <v>148.95833333333334</v>
      </c>
    </row>
    <row r="19" spans="1:40" ht="12.75">
      <c r="A19" s="49">
        <v>15</v>
      </c>
      <c r="B19" s="48">
        <v>1546</v>
      </c>
      <c r="C19" s="48" t="s">
        <v>63</v>
      </c>
      <c r="D19" s="48" t="s">
        <v>34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>
        <v>154</v>
      </c>
      <c r="P19" s="48">
        <v>166</v>
      </c>
      <c r="Q19" s="48">
        <v>157</v>
      </c>
      <c r="R19" s="48">
        <v>147</v>
      </c>
      <c r="S19" s="48">
        <v>129</v>
      </c>
      <c r="T19" s="48">
        <v>123</v>
      </c>
      <c r="U19" s="48">
        <v>149</v>
      </c>
      <c r="V19" s="48">
        <v>156</v>
      </c>
      <c r="W19" s="48">
        <v>134</v>
      </c>
      <c r="X19" s="48">
        <v>144</v>
      </c>
      <c r="Y19" s="48">
        <v>138</v>
      </c>
      <c r="Z19" s="48">
        <v>180</v>
      </c>
      <c r="AA19" s="48"/>
      <c r="AB19" s="48"/>
      <c r="AC19" s="48">
        <v>138</v>
      </c>
      <c r="AD19" s="48">
        <v>114</v>
      </c>
      <c r="AE19" s="48">
        <v>139</v>
      </c>
      <c r="AF19" s="48">
        <v>178</v>
      </c>
      <c r="AG19" s="48">
        <v>147</v>
      </c>
      <c r="AH19" s="48">
        <v>131</v>
      </c>
      <c r="AI19" s="49">
        <f>SUM(E19:N19)</f>
        <v>0</v>
      </c>
      <c r="AJ19" s="49">
        <f>SUM(O19:X19)</f>
        <v>1459</v>
      </c>
      <c r="AK19" s="49">
        <f>SUM(Y19:AH19)</f>
        <v>1165</v>
      </c>
      <c r="AL19" s="49">
        <f>SUM(AI19:AK19)</f>
        <v>2624</v>
      </c>
      <c r="AM19" s="49">
        <f>COUNT(E19:AH19)</f>
        <v>18</v>
      </c>
      <c r="AN19" s="50">
        <f>(AL19/AM19)</f>
        <v>145.77777777777777</v>
      </c>
    </row>
    <row r="20" spans="1:40" ht="12.75">
      <c r="A20" s="49">
        <v>16</v>
      </c>
      <c r="B20" s="48">
        <v>725</v>
      </c>
      <c r="C20" s="48" t="s">
        <v>38</v>
      </c>
      <c r="D20" s="48" t="s">
        <v>32</v>
      </c>
      <c r="E20" s="48"/>
      <c r="F20" s="48"/>
      <c r="G20" s="48">
        <v>157</v>
      </c>
      <c r="H20" s="48">
        <v>145</v>
      </c>
      <c r="I20" s="48">
        <v>160</v>
      </c>
      <c r="J20" s="48">
        <v>127</v>
      </c>
      <c r="K20" s="48"/>
      <c r="L20" s="48">
        <v>158</v>
      </c>
      <c r="M20" s="48">
        <v>149</v>
      </c>
      <c r="N20" s="48">
        <v>118</v>
      </c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9">
        <f>SUM(E20:N20)</f>
        <v>1014</v>
      </c>
      <c r="AJ20" s="49">
        <f>SUM(O20:X20)</f>
        <v>0</v>
      </c>
      <c r="AK20" s="49">
        <f>SUM(Y20:AH20)</f>
        <v>0</v>
      </c>
      <c r="AL20" s="49">
        <f>SUM(AI20:AK20)</f>
        <v>1014</v>
      </c>
      <c r="AM20" s="49">
        <f>COUNT(E20:AH20)</f>
        <v>7</v>
      </c>
      <c r="AN20" s="50">
        <f>(AL20/AM20)</f>
        <v>144.85714285714286</v>
      </c>
    </row>
    <row r="21" spans="1:40" ht="12.75">
      <c r="A21" s="49">
        <v>17</v>
      </c>
      <c r="B21" s="48">
        <v>1533</v>
      </c>
      <c r="C21" s="48" t="s">
        <v>47</v>
      </c>
      <c r="D21" s="48" t="s">
        <v>34</v>
      </c>
      <c r="E21" s="48">
        <v>130</v>
      </c>
      <c r="F21" s="48">
        <v>134</v>
      </c>
      <c r="G21" s="48">
        <v>151</v>
      </c>
      <c r="H21" s="48">
        <v>160</v>
      </c>
      <c r="I21" s="48">
        <v>129</v>
      </c>
      <c r="J21" s="48">
        <v>150</v>
      </c>
      <c r="K21" s="48">
        <v>174</v>
      </c>
      <c r="L21" s="48">
        <v>130</v>
      </c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>
        <v>148</v>
      </c>
      <c r="Z21" s="48">
        <v>100</v>
      </c>
      <c r="AA21" s="48">
        <v>131</v>
      </c>
      <c r="AB21" s="48">
        <v>175</v>
      </c>
      <c r="AC21" s="48"/>
      <c r="AD21" s="48"/>
      <c r="AE21" s="48">
        <v>147</v>
      </c>
      <c r="AF21" s="48">
        <v>141</v>
      </c>
      <c r="AG21" s="48">
        <v>153</v>
      </c>
      <c r="AH21" s="48">
        <v>158</v>
      </c>
      <c r="AI21" s="49">
        <f>SUM(E21:N21)</f>
        <v>1158</v>
      </c>
      <c r="AJ21" s="49">
        <f>SUM(O21:X21)</f>
        <v>0</v>
      </c>
      <c r="AK21" s="49">
        <f>SUM(Y21:AH21)</f>
        <v>1153</v>
      </c>
      <c r="AL21" s="49">
        <f>SUM(AI21:AK21)</f>
        <v>2311</v>
      </c>
      <c r="AM21" s="49">
        <f>COUNT(E21:AH21)</f>
        <v>16</v>
      </c>
      <c r="AN21" s="50">
        <f>(AL21/AM21)</f>
        <v>144.4375</v>
      </c>
    </row>
    <row r="22" spans="1:40" ht="12.75">
      <c r="A22" s="49">
        <v>18</v>
      </c>
      <c r="B22" s="48">
        <v>1611</v>
      </c>
      <c r="C22" s="48" t="s">
        <v>60</v>
      </c>
      <c r="D22" s="48" t="s">
        <v>30</v>
      </c>
      <c r="E22" s="48"/>
      <c r="F22" s="48"/>
      <c r="G22" s="48">
        <v>124</v>
      </c>
      <c r="H22" s="48">
        <v>122</v>
      </c>
      <c r="I22" s="48">
        <v>126</v>
      </c>
      <c r="J22" s="48">
        <v>141</v>
      </c>
      <c r="K22" s="48"/>
      <c r="L22" s="48"/>
      <c r="M22" s="48"/>
      <c r="N22" s="48"/>
      <c r="O22" s="48">
        <v>102</v>
      </c>
      <c r="P22" s="48">
        <v>179</v>
      </c>
      <c r="Q22" s="48">
        <v>161</v>
      </c>
      <c r="R22" s="48">
        <v>158</v>
      </c>
      <c r="S22" s="48">
        <v>125</v>
      </c>
      <c r="T22" s="48">
        <v>152</v>
      </c>
      <c r="U22" s="48">
        <v>127</v>
      </c>
      <c r="V22" s="48">
        <v>147</v>
      </c>
      <c r="W22" s="48">
        <v>169</v>
      </c>
      <c r="X22" s="48">
        <v>158</v>
      </c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9">
        <f>SUM(E22:N22)</f>
        <v>513</v>
      </c>
      <c r="AJ22" s="49">
        <f>SUM(O22:X22)</f>
        <v>1478</v>
      </c>
      <c r="AK22" s="49">
        <f>SUM(Y22:AH22)</f>
        <v>0</v>
      </c>
      <c r="AL22" s="49">
        <f>SUM(AI22:AK22)</f>
        <v>1991</v>
      </c>
      <c r="AM22" s="49">
        <f>COUNT(E22:AH22)</f>
        <v>14</v>
      </c>
      <c r="AN22" s="50">
        <f>(AL22/AM22)</f>
        <v>142.21428571428572</v>
      </c>
    </row>
    <row r="23" spans="1:40" ht="12.75">
      <c r="A23" s="49">
        <v>19</v>
      </c>
      <c r="B23" s="48">
        <v>1530</v>
      </c>
      <c r="C23" s="48" t="s">
        <v>55</v>
      </c>
      <c r="D23" s="48" t="s">
        <v>35</v>
      </c>
      <c r="E23" s="48">
        <v>147</v>
      </c>
      <c r="F23" s="48">
        <v>145</v>
      </c>
      <c r="G23" s="48">
        <v>161</v>
      </c>
      <c r="H23" s="48">
        <v>116</v>
      </c>
      <c r="I23" s="48">
        <v>113</v>
      </c>
      <c r="J23" s="48">
        <v>112</v>
      </c>
      <c r="K23" s="48">
        <v>126</v>
      </c>
      <c r="L23" s="48">
        <v>146</v>
      </c>
      <c r="M23" s="48">
        <v>147</v>
      </c>
      <c r="N23" s="48">
        <v>115</v>
      </c>
      <c r="O23" s="48">
        <v>138</v>
      </c>
      <c r="P23" s="48">
        <v>136</v>
      </c>
      <c r="Q23" s="48">
        <v>138</v>
      </c>
      <c r="R23" s="48">
        <v>143</v>
      </c>
      <c r="S23" s="48">
        <v>141</v>
      </c>
      <c r="T23" s="48">
        <v>166</v>
      </c>
      <c r="U23" s="48">
        <v>148</v>
      </c>
      <c r="V23" s="48">
        <v>121</v>
      </c>
      <c r="W23" s="48">
        <v>120</v>
      </c>
      <c r="X23" s="48">
        <v>162</v>
      </c>
      <c r="Y23" s="48">
        <v>127</v>
      </c>
      <c r="Z23" s="48">
        <v>169</v>
      </c>
      <c r="AA23" s="48">
        <v>129</v>
      </c>
      <c r="AB23" s="48">
        <v>142</v>
      </c>
      <c r="AC23" s="48">
        <v>134</v>
      </c>
      <c r="AD23" s="48">
        <v>164</v>
      </c>
      <c r="AE23" s="48">
        <v>193</v>
      </c>
      <c r="AF23" s="48">
        <v>178</v>
      </c>
      <c r="AG23" s="48">
        <v>158</v>
      </c>
      <c r="AH23" s="48">
        <v>94</v>
      </c>
      <c r="AI23" s="49">
        <f>SUM(E23:N23)</f>
        <v>1328</v>
      </c>
      <c r="AJ23" s="49">
        <f>SUM(O23:X23)</f>
        <v>1413</v>
      </c>
      <c r="AK23" s="49">
        <f>SUM(Y23:AH23)</f>
        <v>1488</v>
      </c>
      <c r="AL23" s="49">
        <f>SUM(AI23:AK23)</f>
        <v>4229</v>
      </c>
      <c r="AM23" s="49">
        <f>COUNT(E23:AH23)</f>
        <v>30</v>
      </c>
      <c r="AN23" s="50">
        <f>(AL23/AM23)</f>
        <v>140.96666666666667</v>
      </c>
    </row>
    <row r="24" spans="1:40" ht="12.75">
      <c r="A24" s="49">
        <v>20</v>
      </c>
      <c r="B24" s="48">
        <v>2968</v>
      </c>
      <c r="C24" s="51" t="s">
        <v>42</v>
      </c>
      <c r="D24" s="48" t="s">
        <v>33</v>
      </c>
      <c r="E24" s="51">
        <v>136</v>
      </c>
      <c r="F24" s="51">
        <v>137</v>
      </c>
      <c r="G24" s="51">
        <v>196</v>
      </c>
      <c r="H24" s="51">
        <v>190</v>
      </c>
      <c r="I24" s="51">
        <v>134</v>
      </c>
      <c r="J24" s="51">
        <v>108</v>
      </c>
      <c r="K24" s="51">
        <v>144</v>
      </c>
      <c r="L24" s="51">
        <v>158</v>
      </c>
      <c r="M24" s="51">
        <v>154</v>
      </c>
      <c r="N24" s="51">
        <v>178</v>
      </c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>
        <v>166</v>
      </c>
      <c r="Z24" s="51">
        <v>138</v>
      </c>
      <c r="AA24" s="51">
        <v>108</v>
      </c>
      <c r="AB24" s="51">
        <v>131</v>
      </c>
      <c r="AC24" s="51">
        <v>148</v>
      </c>
      <c r="AD24" s="51">
        <v>106</v>
      </c>
      <c r="AE24" s="51">
        <v>107</v>
      </c>
      <c r="AF24" s="51">
        <v>127</v>
      </c>
      <c r="AG24" s="51">
        <v>127</v>
      </c>
      <c r="AH24" s="51">
        <v>116</v>
      </c>
      <c r="AI24" s="49">
        <f>SUM(E24:N24)</f>
        <v>1535</v>
      </c>
      <c r="AJ24" s="49">
        <f>SUM(O24:X24)</f>
        <v>0</v>
      </c>
      <c r="AK24" s="49">
        <f>SUM(Y24:AH24)</f>
        <v>1274</v>
      </c>
      <c r="AL24" s="49">
        <f>SUM(AI24:AK24)</f>
        <v>2809</v>
      </c>
      <c r="AM24" s="49">
        <f>COUNT(E24:AH24)</f>
        <v>20</v>
      </c>
      <c r="AN24" s="50">
        <f>(AL24/AM24)</f>
        <v>140.45</v>
      </c>
    </row>
    <row r="25" spans="1:40" ht="12.75">
      <c r="A25" s="49">
        <v>21</v>
      </c>
      <c r="B25" s="48">
        <v>2279</v>
      </c>
      <c r="C25" s="51" t="s">
        <v>61</v>
      </c>
      <c r="D25" s="48" t="s">
        <v>30</v>
      </c>
      <c r="E25" s="51"/>
      <c r="F25" s="51"/>
      <c r="G25" s="51"/>
      <c r="H25" s="51"/>
      <c r="I25" s="51"/>
      <c r="J25" s="51"/>
      <c r="K25" s="51">
        <v>137</v>
      </c>
      <c r="L25" s="51">
        <v>112</v>
      </c>
      <c r="M25" s="51">
        <v>131</v>
      </c>
      <c r="N25" s="51">
        <v>146</v>
      </c>
      <c r="O25" s="51">
        <v>150</v>
      </c>
      <c r="P25" s="51">
        <v>163</v>
      </c>
      <c r="Q25" s="51">
        <v>90</v>
      </c>
      <c r="R25" s="51">
        <v>145</v>
      </c>
      <c r="S25" s="51">
        <v>140</v>
      </c>
      <c r="T25" s="51">
        <v>138</v>
      </c>
      <c r="U25" s="51">
        <v>139</v>
      </c>
      <c r="V25" s="51">
        <v>140</v>
      </c>
      <c r="W25" s="51">
        <v>128</v>
      </c>
      <c r="X25" s="51">
        <v>178</v>
      </c>
      <c r="Y25" s="51">
        <v>129</v>
      </c>
      <c r="Z25" s="51">
        <v>136</v>
      </c>
      <c r="AA25" s="51">
        <v>137</v>
      </c>
      <c r="AB25" s="51">
        <v>115</v>
      </c>
      <c r="AC25" s="51">
        <v>114</v>
      </c>
      <c r="AD25" s="51">
        <v>157</v>
      </c>
      <c r="AE25" s="51">
        <v>159</v>
      </c>
      <c r="AF25" s="51">
        <v>181</v>
      </c>
      <c r="AG25" s="51">
        <v>151</v>
      </c>
      <c r="AH25" s="51">
        <v>154</v>
      </c>
      <c r="AI25" s="49">
        <f>SUM(E25:N25)</f>
        <v>526</v>
      </c>
      <c r="AJ25" s="49">
        <f>SUM(O25:X25)</f>
        <v>1411</v>
      </c>
      <c r="AK25" s="49">
        <f>SUM(Y25:AH25)</f>
        <v>1433</v>
      </c>
      <c r="AL25" s="49">
        <f>SUM(AI25:AK25)</f>
        <v>3370</v>
      </c>
      <c r="AM25" s="49">
        <f>COUNT(E25:AH25)</f>
        <v>24</v>
      </c>
      <c r="AN25" s="50">
        <f>(AL25/AM25)</f>
        <v>140.41666666666666</v>
      </c>
    </row>
    <row r="26" spans="1:40" ht="12.75">
      <c r="A26" s="49">
        <v>22</v>
      </c>
      <c r="B26" s="48">
        <v>1953</v>
      </c>
      <c r="C26" s="48" t="s">
        <v>53</v>
      </c>
      <c r="D26" s="48" t="s">
        <v>35</v>
      </c>
      <c r="E26" s="48">
        <v>149</v>
      </c>
      <c r="F26" s="48">
        <v>144</v>
      </c>
      <c r="G26" s="48">
        <v>89</v>
      </c>
      <c r="H26" s="48">
        <v>106</v>
      </c>
      <c r="I26" s="48">
        <v>106</v>
      </c>
      <c r="J26" s="48">
        <v>138</v>
      </c>
      <c r="K26" s="48">
        <v>176</v>
      </c>
      <c r="L26" s="48">
        <v>141</v>
      </c>
      <c r="M26" s="48">
        <v>150</v>
      </c>
      <c r="N26" s="48">
        <v>115</v>
      </c>
      <c r="O26" s="48">
        <v>124</v>
      </c>
      <c r="P26" s="48">
        <v>108</v>
      </c>
      <c r="Q26" s="48">
        <v>136</v>
      </c>
      <c r="R26" s="48">
        <v>134</v>
      </c>
      <c r="S26" s="48">
        <v>212</v>
      </c>
      <c r="T26" s="48">
        <v>136</v>
      </c>
      <c r="U26" s="48">
        <v>134</v>
      </c>
      <c r="V26" s="48">
        <v>136</v>
      </c>
      <c r="W26" s="48">
        <v>152</v>
      </c>
      <c r="X26" s="48">
        <v>142</v>
      </c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9">
        <f>SUM(E26:N26)</f>
        <v>1314</v>
      </c>
      <c r="AJ26" s="49">
        <f>SUM(O26:X26)</f>
        <v>1414</v>
      </c>
      <c r="AK26" s="49">
        <f>SUM(Y26:AH26)</f>
        <v>0</v>
      </c>
      <c r="AL26" s="49">
        <f>SUM(AI26:AK26)</f>
        <v>2728</v>
      </c>
      <c r="AM26" s="49">
        <f>COUNT(E26:AH26)</f>
        <v>20</v>
      </c>
      <c r="AN26" s="50">
        <f>(AL26/AM26)</f>
        <v>136.4</v>
      </c>
    </row>
    <row r="27" spans="1:40" ht="12.75">
      <c r="A27" s="49">
        <v>23</v>
      </c>
      <c r="B27" s="48">
        <v>2731</v>
      </c>
      <c r="C27" s="48" t="s">
        <v>65</v>
      </c>
      <c r="D27" s="48" t="s">
        <v>32</v>
      </c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>
        <v>116</v>
      </c>
      <c r="AB27" s="48">
        <v>159</v>
      </c>
      <c r="AC27" s="48"/>
      <c r="AD27" s="48"/>
      <c r="AE27" s="48"/>
      <c r="AF27" s="48"/>
      <c r="AG27" s="48">
        <v>143</v>
      </c>
      <c r="AH27" s="48">
        <v>121</v>
      </c>
      <c r="AI27" s="49">
        <f>SUM(E27:N27)</f>
        <v>0</v>
      </c>
      <c r="AJ27" s="49">
        <f>SUM(O27:X27)</f>
        <v>0</v>
      </c>
      <c r="AK27" s="49">
        <f>SUM(Y27:AH27)</f>
        <v>539</v>
      </c>
      <c r="AL27" s="49">
        <f>SUM(AI27:AK27)</f>
        <v>539</v>
      </c>
      <c r="AM27" s="49">
        <f>COUNT(E27:AH27)</f>
        <v>4</v>
      </c>
      <c r="AN27" s="50">
        <f>(AL27/AM27)</f>
        <v>134.75</v>
      </c>
    </row>
    <row r="28" spans="1:40" ht="12.75">
      <c r="A28" s="49">
        <v>24</v>
      </c>
      <c r="B28" s="48">
        <v>2029</v>
      </c>
      <c r="C28" s="48" t="s">
        <v>56</v>
      </c>
      <c r="D28" s="48" t="s">
        <v>30</v>
      </c>
      <c r="E28" s="48">
        <v>126</v>
      </c>
      <c r="F28" s="48">
        <v>155</v>
      </c>
      <c r="G28" s="48">
        <v>167</v>
      </c>
      <c r="H28" s="48">
        <v>133</v>
      </c>
      <c r="I28" s="48">
        <v>115</v>
      </c>
      <c r="J28" s="48">
        <v>136</v>
      </c>
      <c r="K28" s="48"/>
      <c r="L28" s="48"/>
      <c r="M28" s="48">
        <v>124</v>
      </c>
      <c r="N28" s="48">
        <v>114</v>
      </c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>
        <v>132</v>
      </c>
      <c r="Z28" s="48">
        <v>130</v>
      </c>
      <c r="AA28" s="48">
        <v>125</v>
      </c>
      <c r="AB28" s="48">
        <v>140</v>
      </c>
      <c r="AC28" s="48">
        <v>150</v>
      </c>
      <c r="AD28" s="48">
        <v>176</v>
      </c>
      <c r="AE28" s="48">
        <v>112</v>
      </c>
      <c r="AF28" s="48">
        <v>159</v>
      </c>
      <c r="AG28" s="48">
        <v>117</v>
      </c>
      <c r="AH28" s="48">
        <v>110</v>
      </c>
      <c r="AI28" s="49">
        <f>SUM(E28:N28)</f>
        <v>1070</v>
      </c>
      <c r="AJ28" s="49">
        <f>SUM(O28:X28)</f>
        <v>0</v>
      </c>
      <c r="AK28" s="49">
        <f>SUM(Y28:AH28)</f>
        <v>1351</v>
      </c>
      <c r="AL28" s="49">
        <f>SUM(AI28:AK28)</f>
        <v>2421</v>
      </c>
      <c r="AM28" s="49">
        <f>COUNT(E28:AH28)</f>
        <v>18</v>
      </c>
      <c r="AN28" s="50">
        <f>(AL28/AM28)</f>
        <v>134.5</v>
      </c>
    </row>
    <row r="29" spans="1:40" ht="12.75">
      <c r="A29" s="49">
        <v>25</v>
      </c>
      <c r="B29" s="48">
        <v>792</v>
      </c>
      <c r="C29" s="48" t="s">
        <v>45</v>
      </c>
      <c r="D29" s="48" t="s">
        <v>33</v>
      </c>
      <c r="E29" s="48">
        <v>117</v>
      </c>
      <c r="F29" s="48">
        <v>122</v>
      </c>
      <c r="G29" s="48">
        <v>128</v>
      </c>
      <c r="H29" s="48">
        <v>111</v>
      </c>
      <c r="I29" s="48"/>
      <c r="J29" s="48"/>
      <c r="K29" s="48">
        <v>95</v>
      </c>
      <c r="L29" s="48">
        <v>106</v>
      </c>
      <c r="M29" s="48">
        <v>144</v>
      </c>
      <c r="N29" s="48">
        <v>117</v>
      </c>
      <c r="O29" s="48">
        <v>131</v>
      </c>
      <c r="P29" s="48">
        <v>120</v>
      </c>
      <c r="Q29" s="48">
        <v>160</v>
      </c>
      <c r="R29" s="48">
        <v>126</v>
      </c>
      <c r="S29" s="48">
        <v>136</v>
      </c>
      <c r="T29" s="48">
        <v>161</v>
      </c>
      <c r="U29" s="48">
        <v>127</v>
      </c>
      <c r="V29" s="48">
        <v>164</v>
      </c>
      <c r="W29" s="48">
        <v>137</v>
      </c>
      <c r="X29" s="48">
        <v>151</v>
      </c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9">
        <f>SUM(E29:N29)</f>
        <v>940</v>
      </c>
      <c r="AJ29" s="49">
        <f>SUM(O29:X29)</f>
        <v>1413</v>
      </c>
      <c r="AK29" s="49">
        <f>SUM(Y29:AH29)</f>
        <v>0</v>
      </c>
      <c r="AL29" s="49">
        <f>SUM(AI29:AK29)</f>
        <v>2353</v>
      </c>
      <c r="AM29" s="49">
        <f>COUNT(E29:AH29)</f>
        <v>18</v>
      </c>
      <c r="AN29" s="50">
        <f>(AL29/AM29)</f>
        <v>130.72222222222223</v>
      </c>
    </row>
    <row r="30" spans="1:40" ht="12.75">
      <c r="A30" s="49">
        <v>26</v>
      </c>
      <c r="B30" s="48">
        <v>2353</v>
      </c>
      <c r="C30" s="48" t="s">
        <v>67</v>
      </c>
      <c r="D30" s="48" t="s">
        <v>30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>
        <v>146</v>
      </c>
      <c r="Z30" s="48">
        <v>136</v>
      </c>
      <c r="AA30" s="48">
        <v>140</v>
      </c>
      <c r="AB30" s="48">
        <v>110</v>
      </c>
      <c r="AC30" s="48">
        <v>127</v>
      </c>
      <c r="AD30" s="48">
        <v>126</v>
      </c>
      <c r="AE30" s="48">
        <v>122</v>
      </c>
      <c r="AF30" s="48">
        <v>112</v>
      </c>
      <c r="AG30" s="48">
        <v>143</v>
      </c>
      <c r="AH30" s="48">
        <v>121</v>
      </c>
      <c r="AI30" s="49">
        <f>SUM(E30:N30)</f>
        <v>0</v>
      </c>
      <c r="AJ30" s="49">
        <f>SUM(O30:X30)</f>
        <v>0</v>
      </c>
      <c r="AK30" s="49">
        <f>SUM(Y30:AH30)</f>
        <v>1283</v>
      </c>
      <c r="AL30" s="49">
        <f>SUM(AI30:AK30)</f>
        <v>1283</v>
      </c>
      <c r="AM30" s="49">
        <f>COUNT(E30:AH30)</f>
        <v>10</v>
      </c>
      <c r="AN30" s="50">
        <f>(AL30/AM30)</f>
        <v>128.3</v>
      </c>
    </row>
    <row r="31" spans="1:40" ht="12.75">
      <c r="A31" s="49">
        <v>27</v>
      </c>
      <c r="B31" s="48">
        <v>2786</v>
      </c>
      <c r="C31" s="48" t="s">
        <v>59</v>
      </c>
      <c r="D31" s="48" t="s">
        <v>30</v>
      </c>
      <c r="E31" s="48">
        <v>86</v>
      </c>
      <c r="F31" s="48">
        <v>84</v>
      </c>
      <c r="G31" s="48"/>
      <c r="H31" s="48"/>
      <c r="I31" s="48"/>
      <c r="J31" s="48"/>
      <c r="K31" s="48">
        <v>130</v>
      </c>
      <c r="L31" s="48">
        <v>111</v>
      </c>
      <c r="M31" s="48"/>
      <c r="N31" s="48"/>
      <c r="O31" s="48">
        <v>104</v>
      </c>
      <c r="P31" s="48">
        <v>129</v>
      </c>
      <c r="Q31" s="48">
        <v>175</v>
      </c>
      <c r="R31" s="48">
        <v>120</v>
      </c>
      <c r="S31" s="48">
        <v>139</v>
      </c>
      <c r="T31" s="48">
        <v>115</v>
      </c>
      <c r="U31" s="48">
        <v>139</v>
      </c>
      <c r="V31" s="48">
        <v>126</v>
      </c>
      <c r="W31" s="48">
        <v>137</v>
      </c>
      <c r="X31" s="48">
        <v>140</v>
      </c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9">
        <f>SUM(E31:N31)</f>
        <v>411</v>
      </c>
      <c r="AJ31" s="49">
        <f>SUM(O31:X31)</f>
        <v>1324</v>
      </c>
      <c r="AK31" s="49">
        <f>SUM(Y31:AH31)</f>
        <v>0</v>
      </c>
      <c r="AL31" s="49">
        <f>SUM(AI31:AK31)</f>
        <v>1735</v>
      </c>
      <c r="AM31" s="49">
        <f>COUNT(E31:AH31)</f>
        <v>14</v>
      </c>
      <c r="AN31" s="50">
        <f>(AL31/AM31)</f>
        <v>123.92857142857143</v>
      </c>
    </row>
    <row r="32" spans="1:40" ht="12.75">
      <c r="A32" s="49">
        <v>28</v>
      </c>
      <c r="B32" s="48">
        <v>2969</v>
      </c>
      <c r="C32" s="48" t="s">
        <v>43</v>
      </c>
      <c r="D32" s="48" t="s">
        <v>33</v>
      </c>
      <c r="E32" s="48">
        <v>100</v>
      </c>
      <c r="F32" s="48">
        <v>97</v>
      </c>
      <c r="G32" s="48"/>
      <c r="H32" s="48"/>
      <c r="I32" s="48">
        <v>83</v>
      </c>
      <c r="J32" s="48">
        <v>95</v>
      </c>
      <c r="K32" s="48">
        <v>92</v>
      </c>
      <c r="L32" s="48">
        <v>95</v>
      </c>
      <c r="M32" s="48"/>
      <c r="N32" s="48"/>
      <c r="O32" s="48">
        <v>95</v>
      </c>
      <c r="P32" s="48">
        <v>111</v>
      </c>
      <c r="Q32" s="48">
        <v>89</v>
      </c>
      <c r="R32" s="48">
        <v>123</v>
      </c>
      <c r="S32" s="48">
        <v>120</v>
      </c>
      <c r="T32" s="48">
        <v>115</v>
      </c>
      <c r="U32" s="48">
        <v>141</v>
      </c>
      <c r="V32" s="48">
        <v>100</v>
      </c>
      <c r="W32" s="48">
        <v>137</v>
      </c>
      <c r="X32" s="48">
        <v>167</v>
      </c>
      <c r="Y32" s="48">
        <v>100</v>
      </c>
      <c r="Z32" s="48">
        <v>139</v>
      </c>
      <c r="AA32" s="48">
        <v>118</v>
      </c>
      <c r="AB32" s="48">
        <v>160</v>
      </c>
      <c r="AC32" s="48">
        <v>124</v>
      </c>
      <c r="AD32" s="48">
        <v>137</v>
      </c>
      <c r="AE32" s="48">
        <v>155</v>
      </c>
      <c r="AF32" s="48">
        <v>164</v>
      </c>
      <c r="AG32" s="48">
        <v>137</v>
      </c>
      <c r="AH32" s="48">
        <v>141</v>
      </c>
      <c r="AI32" s="49">
        <f>SUM(E32:N32)</f>
        <v>562</v>
      </c>
      <c r="AJ32" s="49">
        <f>SUM(O32:X32)</f>
        <v>1198</v>
      </c>
      <c r="AK32" s="49">
        <f>SUM(Y32:AH32)</f>
        <v>1375</v>
      </c>
      <c r="AL32" s="49">
        <f>SUM(AI32:AK32)</f>
        <v>3135</v>
      </c>
      <c r="AM32" s="49">
        <f>COUNT(E32:AH32)</f>
        <v>26</v>
      </c>
      <c r="AN32" s="50">
        <f>(AL32/AM32)</f>
        <v>120.57692307692308</v>
      </c>
    </row>
    <row r="33" spans="1:40" ht="12.75">
      <c r="A33" s="49">
        <v>29</v>
      </c>
      <c r="B33" s="48">
        <v>2972</v>
      </c>
      <c r="C33" s="48" t="s">
        <v>44</v>
      </c>
      <c r="D33" s="48" t="s">
        <v>33</v>
      </c>
      <c r="E33" s="48"/>
      <c r="F33" s="48"/>
      <c r="G33" s="48">
        <v>99</v>
      </c>
      <c r="H33" s="48">
        <v>98</v>
      </c>
      <c r="I33" s="48">
        <v>117</v>
      </c>
      <c r="J33" s="48">
        <v>115</v>
      </c>
      <c r="K33" s="48">
        <v>104</v>
      </c>
      <c r="L33" s="48">
        <v>88</v>
      </c>
      <c r="M33" s="48">
        <v>140</v>
      </c>
      <c r="N33" s="48">
        <v>106</v>
      </c>
      <c r="O33" s="48">
        <v>98</v>
      </c>
      <c r="P33" s="48">
        <v>80</v>
      </c>
      <c r="Q33" s="48">
        <v>101</v>
      </c>
      <c r="R33" s="48">
        <v>132</v>
      </c>
      <c r="S33" s="48">
        <v>143</v>
      </c>
      <c r="T33" s="48">
        <v>165</v>
      </c>
      <c r="U33" s="48">
        <v>94</v>
      </c>
      <c r="V33" s="48">
        <v>106</v>
      </c>
      <c r="W33" s="48">
        <v>115</v>
      </c>
      <c r="X33" s="48">
        <v>97</v>
      </c>
      <c r="Y33" s="48">
        <v>140</v>
      </c>
      <c r="Z33" s="48">
        <v>96</v>
      </c>
      <c r="AA33" s="48">
        <v>138</v>
      </c>
      <c r="AB33" s="48">
        <v>116</v>
      </c>
      <c r="AC33" s="48">
        <v>104</v>
      </c>
      <c r="AD33" s="48">
        <v>154</v>
      </c>
      <c r="AE33" s="48">
        <v>122</v>
      </c>
      <c r="AF33" s="48">
        <v>107</v>
      </c>
      <c r="AG33" s="48">
        <v>128</v>
      </c>
      <c r="AH33" s="48">
        <v>166</v>
      </c>
      <c r="AI33" s="49">
        <f>SUM(E33:N33)</f>
        <v>867</v>
      </c>
      <c r="AJ33" s="49">
        <f>SUM(O33:X33)</f>
        <v>1131</v>
      </c>
      <c r="AK33" s="49">
        <f>SUM(Y33:AH33)</f>
        <v>1271</v>
      </c>
      <c r="AL33" s="49">
        <f>SUM(AI33:AK33)</f>
        <v>3269</v>
      </c>
      <c r="AM33" s="49">
        <f>COUNT(E33:AH33)</f>
        <v>28</v>
      </c>
      <c r="AN33" s="50">
        <f>(AL33/AM33)</f>
        <v>116.75</v>
      </c>
    </row>
    <row r="34" spans="1:40" ht="12.75">
      <c r="A34" s="49">
        <v>30</v>
      </c>
      <c r="B34" s="48">
        <v>3096</v>
      </c>
      <c r="C34" s="48" t="s">
        <v>66</v>
      </c>
      <c r="D34" s="48" t="s">
        <v>34</v>
      </c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>
        <v>102</v>
      </c>
      <c r="AH34" s="48">
        <v>81</v>
      </c>
      <c r="AI34" s="49">
        <f>SUM(E34:N34)</f>
        <v>0</v>
      </c>
      <c r="AJ34" s="49">
        <f>SUM(O34:X34)</f>
        <v>0</v>
      </c>
      <c r="AK34" s="49">
        <f>SUM(Y34:AH34)</f>
        <v>183</v>
      </c>
      <c r="AL34" s="49">
        <f>SUM(AI34:AK34)</f>
        <v>183</v>
      </c>
      <c r="AM34" s="49">
        <f>COUNT(E34:AH34)</f>
        <v>2</v>
      </c>
      <c r="AN34" s="50">
        <f>(AL34/AM34)</f>
        <v>91.5</v>
      </c>
    </row>
    <row r="35" spans="1:40" ht="12.75" hidden="1">
      <c r="A35" s="49">
        <v>31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9">
        <f>SUM(E35:N35)</f>
        <v>0</v>
      </c>
      <c r="AJ35" s="49">
        <f>SUM(O35:X35)</f>
        <v>0</v>
      </c>
      <c r="AK35" s="49">
        <f>SUM(Y35:AH35)</f>
        <v>0</v>
      </c>
      <c r="AL35" s="49">
        <f>SUM(AI35:AK35)</f>
        <v>0</v>
      </c>
      <c r="AM35" s="49">
        <f>COUNT(E35:AH35)</f>
        <v>0</v>
      </c>
      <c r="AN35" s="50" t="e">
        <f>(AL35/AM35)</f>
        <v>#DIV/0!</v>
      </c>
    </row>
    <row r="36" spans="1:40" ht="12.75" hidden="1">
      <c r="A36" s="49">
        <v>32</v>
      </c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9">
        <f>SUM(E36:N36)</f>
        <v>0</v>
      </c>
      <c r="AJ36" s="49">
        <f>SUM(O36:X36)</f>
        <v>0</v>
      </c>
      <c r="AK36" s="49">
        <f>SUM(Y36:AH36)</f>
        <v>0</v>
      </c>
      <c r="AL36" s="49">
        <f>SUM(AI36:AK36)</f>
        <v>0</v>
      </c>
      <c r="AM36" s="49">
        <f>COUNT(E36:AH36)</f>
        <v>0</v>
      </c>
      <c r="AN36" s="50" t="e">
        <f>(AL36/AM36)</f>
        <v>#DIV/0!</v>
      </c>
    </row>
    <row r="37" spans="1:40" ht="12.75" hidden="1">
      <c r="A37" s="49">
        <v>33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9">
        <f>SUM(E37:N37)</f>
        <v>0</v>
      </c>
      <c r="AJ37" s="49">
        <f>SUM(O37:X37)</f>
        <v>0</v>
      </c>
      <c r="AK37" s="49">
        <f>SUM(Y37:AH37)</f>
        <v>0</v>
      </c>
      <c r="AL37" s="49">
        <f>SUM(AI37:AK37)</f>
        <v>0</v>
      </c>
      <c r="AM37" s="49">
        <f>COUNT(E37:AH37)</f>
        <v>0</v>
      </c>
      <c r="AN37" s="50" t="e">
        <f>(AL37/AM37)</f>
        <v>#DIV/0!</v>
      </c>
    </row>
    <row r="38" spans="1:40" ht="12.75" hidden="1">
      <c r="A38" s="49">
        <v>34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>
        <f>SUM(E38:N38)</f>
        <v>0</v>
      </c>
      <c r="AJ38" s="49">
        <f>SUM(O38:X38)</f>
        <v>0</v>
      </c>
      <c r="AK38" s="49">
        <f>SUM(Y38:AH38)</f>
        <v>0</v>
      </c>
      <c r="AL38" s="49">
        <f>SUM(AI38:AK38)</f>
        <v>0</v>
      </c>
      <c r="AM38" s="49">
        <f>COUNT(E38:AH38)</f>
        <v>0</v>
      </c>
      <c r="AN38" s="50" t="e">
        <f>(AL38/AM38)</f>
        <v>#DIV/0!</v>
      </c>
    </row>
    <row r="39" spans="1:40" ht="12.75" hidden="1">
      <c r="A39" s="49">
        <v>35</v>
      </c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9">
        <f>SUM(E39:N39)</f>
        <v>0</v>
      </c>
      <c r="AJ39" s="49">
        <f>SUM(O39:X39)</f>
        <v>0</v>
      </c>
      <c r="AK39" s="49">
        <f>SUM(Y39:AH39)</f>
        <v>0</v>
      </c>
      <c r="AL39" s="49">
        <f>SUM(AI39:AK39)</f>
        <v>0</v>
      </c>
      <c r="AM39" s="49">
        <f>COUNT(E39:AH39)</f>
        <v>0</v>
      </c>
      <c r="AN39" s="50" t="e">
        <f>(AL39/AM39)</f>
        <v>#DIV/0!</v>
      </c>
    </row>
    <row r="40" spans="1:40" ht="12.75" hidden="1">
      <c r="A40" s="49">
        <v>36</v>
      </c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>
        <f>SUM(E40:N40)</f>
        <v>0</v>
      </c>
      <c r="AJ40" s="49">
        <f>SUM(O40:X40)</f>
        <v>0</v>
      </c>
      <c r="AK40" s="49">
        <f>SUM(Y40:AH40)</f>
        <v>0</v>
      </c>
      <c r="AL40" s="49">
        <f>SUM(AI40:AK40)</f>
        <v>0</v>
      </c>
      <c r="AM40" s="49">
        <f>COUNT(E40:AH40)</f>
        <v>0</v>
      </c>
      <c r="AN40" s="50" t="e">
        <f>(AL40/AM40)</f>
        <v>#DIV/0!</v>
      </c>
    </row>
    <row r="41" spans="1:40" s="54" customFormat="1" ht="12.75" hidden="1">
      <c r="A41" s="49">
        <v>37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9">
        <f>SUM(E41:N41)</f>
        <v>0</v>
      </c>
      <c r="AJ41" s="49">
        <f>SUM(O41:X41)</f>
        <v>0</v>
      </c>
      <c r="AK41" s="49">
        <f>SUM(Y41:AH41)</f>
        <v>0</v>
      </c>
      <c r="AL41" s="49">
        <f>SUM(AI41:AK41)</f>
        <v>0</v>
      </c>
      <c r="AM41" s="49">
        <f>COUNT(E41:AH41)</f>
        <v>0</v>
      </c>
      <c r="AN41" s="50" t="e">
        <f>(AL41/AM41)</f>
        <v>#DIV/0!</v>
      </c>
    </row>
    <row r="42" spans="1:40" s="54" customFormat="1" ht="12.75" hidden="1">
      <c r="A42" s="49">
        <v>38</v>
      </c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>
        <f>SUM(E42:N42)</f>
        <v>0</v>
      </c>
      <c r="AJ42" s="49">
        <f>SUM(O42:X42)</f>
        <v>0</v>
      </c>
      <c r="AK42" s="49">
        <f>SUM(Y42:AH42)</f>
        <v>0</v>
      </c>
      <c r="AL42" s="49">
        <f>SUM(AI42:AK42)</f>
        <v>0</v>
      </c>
      <c r="AM42" s="49">
        <f>COUNT(E42:AH42)</f>
        <v>0</v>
      </c>
      <c r="AN42" s="50" t="e">
        <f>(AL42/AM42)</f>
        <v>#DIV/0!</v>
      </c>
    </row>
    <row r="43" spans="1:40" s="54" customFormat="1" ht="12.75" hidden="1">
      <c r="A43" s="49">
        <v>39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9">
        <f>SUM(E43:N43)</f>
        <v>0</v>
      </c>
      <c r="AJ43" s="49">
        <f>SUM(O43:X43)</f>
        <v>0</v>
      </c>
      <c r="AK43" s="49">
        <f>SUM(Y43:AH43)</f>
        <v>0</v>
      </c>
      <c r="AL43" s="49">
        <f>SUM(AI43:AK43)</f>
        <v>0</v>
      </c>
      <c r="AM43" s="49">
        <f>COUNT(E43:AH43)</f>
        <v>0</v>
      </c>
      <c r="AN43" s="50" t="e">
        <f>(AL43/AM43)</f>
        <v>#DIV/0!</v>
      </c>
    </row>
    <row r="44" spans="35:40" ht="12.75">
      <c r="AI44" s="2"/>
      <c r="AJ44" s="2"/>
      <c r="AK44" s="2"/>
      <c r="AL44" s="2"/>
      <c r="AM44" s="2"/>
      <c r="AN44" s="3"/>
    </row>
    <row r="45" spans="35:40" ht="12.75">
      <c r="AI45" s="2"/>
      <c r="AJ45" s="2"/>
      <c r="AK45" s="2"/>
      <c r="AL45" s="2"/>
      <c r="AM45" s="2"/>
      <c r="AN45" s="3"/>
    </row>
    <row r="46" spans="35:40" ht="12.75">
      <c r="AI46" s="2"/>
      <c r="AJ46" s="2"/>
      <c r="AK46" s="2"/>
      <c r="AL46" s="2"/>
      <c r="AM46" s="2"/>
      <c r="AN46" s="3"/>
    </row>
    <row r="47" spans="35:40" ht="12.75">
      <c r="AI47" s="2"/>
      <c r="AJ47" s="2"/>
      <c r="AK47" s="2"/>
      <c r="AL47" s="2"/>
      <c r="AM47" s="2"/>
      <c r="AN47" s="3"/>
    </row>
    <row r="48" spans="35:40" ht="12.75">
      <c r="AI48" s="2"/>
      <c r="AJ48" s="2"/>
      <c r="AK48" s="2"/>
      <c r="AL48" s="2"/>
      <c r="AM48" s="2"/>
      <c r="AN48" s="3"/>
    </row>
    <row r="49" spans="35:40" ht="12.75">
      <c r="AI49" s="2"/>
      <c r="AJ49" s="2"/>
      <c r="AK49" s="2"/>
      <c r="AL49" s="2"/>
      <c r="AM49" s="2"/>
      <c r="AN49" s="3"/>
    </row>
    <row r="50" spans="35:40" ht="12.75">
      <c r="AI50" s="2"/>
      <c r="AJ50" s="2"/>
      <c r="AK50" s="2"/>
      <c r="AL50" s="2"/>
      <c r="AM50" s="2"/>
      <c r="AN50" s="3"/>
    </row>
    <row r="51" spans="35:40" ht="12.75">
      <c r="AI51" s="2"/>
      <c r="AJ51" s="2"/>
      <c r="AK51" s="2"/>
      <c r="AL51" s="2"/>
      <c r="AM51" s="2"/>
      <c r="AN51" s="3"/>
    </row>
    <row r="52" spans="35:40" ht="12.75">
      <c r="AI52" s="2"/>
      <c r="AJ52" s="2"/>
      <c r="AK52" s="2"/>
      <c r="AL52" s="2"/>
      <c r="AM52" s="2"/>
      <c r="AN52" s="3"/>
    </row>
    <row r="53" spans="35:40" ht="12.75">
      <c r="AI53" s="2"/>
      <c r="AJ53" s="2"/>
      <c r="AK53" s="2"/>
      <c r="AL53" s="2"/>
      <c r="AM53" s="2"/>
      <c r="AN53" s="3"/>
    </row>
    <row r="54" spans="35:40" ht="12.75">
      <c r="AI54" s="2"/>
      <c r="AJ54" s="2"/>
      <c r="AK54" s="2"/>
      <c r="AL54" s="2"/>
      <c r="AM54" s="2"/>
      <c r="AN54" s="3"/>
    </row>
    <row r="55" spans="35:40" ht="12.75">
      <c r="AI55" s="2"/>
      <c r="AJ55" s="2"/>
      <c r="AK55" s="2"/>
      <c r="AL55" s="2"/>
      <c r="AM55" s="2"/>
      <c r="AN55" s="3"/>
    </row>
    <row r="56" spans="35:40" ht="12.75">
      <c r="AI56" s="2"/>
      <c r="AJ56" s="2"/>
      <c r="AK56" s="2"/>
      <c r="AL56" s="2"/>
      <c r="AM56" s="2"/>
      <c r="AN56" s="3"/>
    </row>
    <row r="57" spans="35:40" ht="12.75">
      <c r="AI57" s="2"/>
      <c r="AJ57" s="2"/>
      <c r="AK57" s="2"/>
      <c r="AL57" s="2"/>
      <c r="AM57" s="2"/>
      <c r="AN57" s="3"/>
    </row>
    <row r="58" spans="35:40" ht="12.75">
      <c r="AI58" s="2"/>
      <c r="AJ58" s="2"/>
      <c r="AK58" s="2"/>
      <c r="AL58" s="2"/>
      <c r="AM58" s="2"/>
      <c r="AN58" s="3"/>
    </row>
    <row r="59" spans="35:40" ht="12.75">
      <c r="AI59" s="2"/>
      <c r="AJ59" s="2"/>
      <c r="AK59" s="2"/>
      <c r="AL59" s="2"/>
      <c r="AM59" s="2"/>
      <c r="AN59" s="3"/>
    </row>
    <row r="60" spans="35:40" ht="12.75">
      <c r="AI60" s="2"/>
      <c r="AJ60" s="2"/>
      <c r="AK60" s="2"/>
      <c r="AL60" s="2"/>
      <c r="AM60" s="2"/>
      <c r="AN60" s="3"/>
    </row>
    <row r="61" spans="35:40" ht="12.75">
      <c r="AI61" s="2"/>
      <c r="AJ61" s="2"/>
      <c r="AK61" s="2"/>
      <c r="AL61" s="2"/>
      <c r="AM61" s="2"/>
      <c r="AN61" s="3"/>
    </row>
    <row r="62" spans="35:40" ht="12.75">
      <c r="AI62" s="2"/>
      <c r="AJ62" s="2"/>
      <c r="AK62" s="2"/>
      <c r="AL62" s="2"/>
      <c r="AM62" s="2"/>
      <c r="AN62" s="3"/>
    </row>
    <row r="63" spans="35:40" ht="12.75">
      <c r="AI63" s="2"/>
      <c r="AJ63" s="2"/>
      <c r="AK63" s="2"/>
      <c r="AL63" s="2"/>
      <c r="AM63" s="2"/>
      <c r="AN63" s="3"/>
    </row>
    <row r="64" spans="35:40" ht="12.75">
      <c r="AI64" s="2"/>
      <c r="AJ64" s="2"/>
      <c r="AK64" s="2"/>
      <c r="AL64" s="2"/>
      <c r="AM64" s="2"/>
      <c r="AN64" s="3"/>
    </row>
    <row r="65" spans="35:40" ht="12.75">
      <c r="AI65" s="2"/>
      <c r="AJ65" s="2"/>
      <c r="AK65" s="2"/>
      <c r="AL65" s="2"/>
      <c r="AM65" s="2"/>
      <c r="AN65" s="3"/>
    </row>
    <row r="66" spans="35:40" ht="12.75">
      <c r="AI66" s="2"/>
      <c r="AJ66" s="2"/>
      <c r="AK66" s="2"/>
      <c r="AL66" s="2"/>
      <c r="AM66" s="2"/>
      <c r="AN66" s="3"/>
    </row>
    <row r="67" spans="35:40" ht="12.75">
      <c r="AI67" s="2"/>
      <c r="AJ67" s="2"/>
      <c r="AK67" s="2"/>
      <c r="AL67" s="2"/>
      <c r="AM67" s="2"/>
      <c r="AN67" s="3"/>
    </row>
    <row r="68" spans="35:40" ht="12.75">
      <c r="AI68" s="2"/>
      <c r="AJ68" s="2"/>
      <c r="AK68" s="2"/>
      <c r="AL68" s="2"/>
      <c r="AM68" s="2"/>
      <c r="AN68" s="3"/>
    </row>
    <row r="69" spans="35:40" ht="12.75">
      <c r="AI69" s="2"/>
      <c r="AJ69" s="2"/>
      <c r="AK69" s="2"/>
      <c r="AL69" s="2"/>
      <c r="AM69" s="2"/>
      <c r="AN69" s="3"/>
    </row>
    <row r="70" spans="1:40" ht="12.75">
      <c r="A70" s="55"/>
      <c r="B70" s="7"/>
      <c r="AI70" s="2"/>
      <c r="AJ70" s="2"/>
      <c r="AK70" s="2"/>
      <c r="AL70" s="2"/>
      <c r="AM70" s="2"/>
      <c r="AN70" s="3"/>
    </row>
    <row r="71" spans="1:40" ht="12.75">
      <c r="A71" s="55"/>
      <c r="B71" s="7"/>
      <c r="AI71" s="2"/>
      <c r="AJ71" s="2"/>
      <c r="AK71" s="2"/>
      <c r="AL71" s="2"/>
      <c r="AM71" s="2"/>
      <c r="AN71" s="3"/>
    </row>
    <row r="72" spans="1:40" ht="12.75">
      <c r="A72" s="55"/>
      <c r="B72" s="7"/>
      <c r="AI72" s="2"/>
      <c r="AJ72" s="2"/>
      <c r="AK72" s="2"/>
      <c r="AL72" s="2"/>
      <c r="AM72" s="2"/>
      <c r="AN72" s="3"/>
    </row>
    <row r="73" spans="1:40" ht="12.75">
      <c r="A73" s="55"/>
      <c r="B73" s="7"/>
      <c r="AI73" s="2"/>
      <c r="AJ73" s="2"/>
      <c r="AK73" s="2"/>
      <c r="AL73" s="2"/>
      <c r="AM73" s="2"/>
      <c r="AN73" s="3"/>
    </row>
    <row r="74" spans="1:40" ht="12.75">
      <c r="A74" s="55"/>
      <c r="B74" s="7"/>
      <c r="AI74" s="2"/>
      <c r="AJ74" s="2"/>
      <c r="AK74" s="2"/>
      <c r="AL74" s="2"/>
      <c r="AM74" s="2"/>
      <c r="AN74" s="3"/>
    </row>
    <row r="75" spans="1:40" ht="12.75">
      <c r="A75" s="55"/>
      <c r="B75" s="7"/>
      <c r="AI75" s="2"/>
      <c r="AJ75" s="2"/>
      <c r="AK75" s="2"/>
      <c r="AL75" s="2"/>
      <c r="AM75" s="2"/>
      <c r="AN75" s="3"/>
    </row>
    <row r="76" spans="1:40" ht="12.75">
      <c r="A76" s="55"/>
      <c r="B76" s="7"/>
      <c r="AI76" s="2"/>
      <c r="AJ76" s="2"/>
      <c r="AK76" s="2"/>
      <c r="AL76" s="2"/>
      <c r="AM76" s="2"/>
      <c r="AN76" s="3"/>
    </row>
    <row r="77" spans="35:40" ht="12.75">
      <c r="AI77" s="2"/>
      <c r="AJ77" s="2"/>
      <c r="AK77" s="2"/>
      <c r="AL77" s="2"/>
      <c r="AM77" s="2"/>
      <c r="AN77" s="3"/>
    </row>
    <row r="78" spans="35:40" ht="12.75">
      <c r="AI78" s="2"/>
      <c r="AJ78" s="2"/>
      <c r="AK78" s="2"/>
      <c r="AL78" s="2"/>
      <c r="AM78" s="2"/>
      <c r="AN78" s="3"/>
    </row>
    <row r="79" spans="35:40" ht="12.75">
      <c r="AI79" s="2"/>
      <c r="AJ79" s="2"/>
      <c r="AK79" s="2"/>
      <c r="AL79" s="2"/>
      <c r="AM79" s="2"/>
      <c r="AN79" s="3"/>
    </row>
    <row r="80" spans="35:40" ht="12.75">
      <c r="AI80" s="2"/>
      <c r="AJ80" s="2"/>
      <c r="AK80" s="2"/>
      <c r="AL80" s="2"/>
      <c r="AM80" s="2"/>
      <c r="AN80" s="3"/>
    </row>
    <row r="81" spans="35:39" ht="12.75">
      <c r="AI81" s="2"/>
      <c r="AJ81" s="2"/>
      <c r="AK81" s="2"/>
      <c r="AL81" s="2"/>
      <c r="AM81" s="2"/>
    </row>
    <row r="82" ht="12.75">
      <c r="AM82" s="2"/>
    </row>
    <row r="83" ht="12.75">
      <c r="AM83" s="2"/>
    </row>
    <row r="84" ht="12.75">
      <c r="AM84" s="2"/>
    </row>
  </sheetData>
  <sheetProtection/>
  <printOptions horizontalCentered="1"/>
  <pageMargins left="0.3937007874015748" right="0.35433070866141736" top="1.7716535433070868" bottom="0.7874015748031497" header="0" footer="0"/>
  <pageSetup fitToHeight="1" fitToWidth="1" horizontalDpi="240" verticalDpi="240" orientation="portrait" paperSize="9" r:id="rId1"/>
  <headerFooter alignWithMargins="0">
    <oddHeader>&amp;C&amp;"Arial,Normal"&amp;16
LLIGA CATALANA DE BOWLING 2010-2011
2a DIVISIÓ FEMENINA 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Resultats 2aFEM-A-1aConcentració</dc:title>
  <dc:subject>Resultats BOWLING</dc:subject>
  <dc:creator>Toni Solé i Serra</dc:creator>
  <cp:keywords/>
  <dc:description/>
  <cp:lastModifiedBy>TONI</cp:lastModifiedBy>
  <cp:lastPrinted>2011-04-21T11:16:46Z</cp:lastPrinted>
  <dcterms:created xsi:type="dcterms:W3CDTF">1999-10-03T14:06:37Z</dcterms:created>
  <dcterms:modified xsi:type="dcterms:W3CDTF">2011-04-21T11:17:43Z</dcterms:modified>
  <cp:category/>
  <cp:version/>
  <cp:contentType/>
  <cp:contentStatus/>
</cp:coreProperties>
</file>